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06" windowWidth="8460" windowHeight="6120" tabRatio="806" activeTab="3"/>
  </bookViews>
  <sheets>
    <sheet name="Part-I " sheetId="1" r:id="rId1"/>
    <sheet name="Part-II " sheetId="2" r:id="rId2"/>
    <sheet name="Part-III" sheetId="3" r:id="rId3"/>
    <sheet name="Part-IV" sheetId="4" r:id="rId4"/>
  </sheets>
  <definedNames>
    <definedName name="_xlnm.Print_Area" localSheetId="0">'Part-I '!$A$1:$O$27</definedName>
    <definedName name="_xlnm.Print_Area" localSheetId="1">'Part-II '!$A$1:$M$29</definedName>
    <definedName name="_xlnm.Print_Area" localSheetId="2">'Part-III'!$A$1:$Q$36</definedName>
    <definedName name="_xlnm.Print_Area" localSheetId="3">'Part-IV'!$A$1:$BJ$30</definedName>
    <definedName name="_xlnm.Print_Titles" localSheetId="0">'Part-I '!$7:$7</definedName>
    <definedName name="_xlnm.Print_Titles" localSheetId="1">'Part-II '!$7:$7</definedName>
    <definedName name="_xlnm.Print_Titles" localSheetId="2">'Part-III'!$9:$9</definedName>
    <definedName name="_xlnm.Print_Titles" localSheetId="3">'Part-IV'!$10:$10</definedName>
  </definedNames>
  <calcPr fullCalcOnLoad="1"/>
</workbook>
</file>

<file path=xl/sharedStrings.xml><?xml version="1.0" encoding="utf-8"?>
<sst xmlns="http://schemas.openxmlformats.org/spreadsheetml/2006/main" count="262" uniqueCount="91">
  <si>
    <t>Maynaguri</t>
  </si>
  <si>
    <t>Kumargram</t>
  </si>
  <si>
    <t>Name of the Block</t>
  </si>
  <si>
    <t>Sadar</t>
  </si>
  <si>
    <t>Rajganj</t>
  </si>
  <si>
    <t>Dhupguri</t>
  </si>
  <si>
    <t>Mal</t>
  </si>
  <si>
    <t>Matiali</t>
  </si>
  <si>
    <t>Nagrakata</t>
  </si>
  <si>
    <t>Falakata</t>
  </si>
  <si>
    <t>Madarihat-Birpara</t>
  </si>
  <si>
    <t>Kalchini</t>
  </si>
  <si>
    <t>Alipurduar-I</t>
  </si>
  <si>
    <t>Alipurduar-II</t>
  </si>
  <si>
    <t>Total</t>
  </si>
  <si>
    <t>No. of Household</t>
  </si>
  <si>
    <t>Jalpaiguri District</t>
  </si>
  <si>
    <t>Sl. No.</t>
  </si>
  <si>
    <t>Addl. Executive Officer</t>
  </si>
  <si>
    <t>Jalpaiguri Zilla Parishad</t>
  </si>
  <si>
    <t>National Rural Employment Gurantee Act (NREGA)</t>
  </si>
  <si>
    <t>MONTHLY PROGRESS REPORT</t>
  </si>
  <si>
    <t>Other</t>
  </si>
  <si>
    <t>Central</t>
  </si>
  <si>
    <t>State</t>
  </si>
  <si>
    <t>Misc. Receipt</t>
  </si>
  <si>
    <t xml:space="preserve">Cummulative Expenditure </t>
  </si>
  <si>
    <t>On unskilled wage</t>
  </si>
  <si>
    <t>On semi-skilled and skilled wage</t>
  </si>
  <si>
    <t>On Contingency</t>
  </si>
  <si>
    <t>Rural Connectivity</t>
  </si>
  <si>
    <t>Others</t>
  </si>
  <si>
    <t>(Rs. in lakh)</t>
  </si>
  <si>
    <r>
      <t xml:space="preserve">Total Availability                  </t>
    </r>
    <r>
      <rPr>
        <b/>
        <sz val="8"/>
        <rFont val="CG Omega"/>
        <family val="2"/>
      </rPr>
      <t>(4+5+6+7+8)</t>
    </r>
  </si>
  <si>
    <r>
      <t xml:space="preserve">Total             </t>
    </r>
    <r>
      <rPr>
        <b/>
        <i/>
        <sz val="8"/>
        <rFont val="CG Omega"/>
        <family val="2"/>
      </rPr>
      <t xml:space="preserve">  (9+10+11+12)</t>
    </r>
  </si>
  <si>
    <t>Employment Generated ( In lakh Mandays) Cummulative for the year</t>
  </si>
  <si>
    <t>On material</t>
  </si>
  <si>
    <t>Released last year but received during the current year</t>
  </si>
  <si>
    <t>Line Deptt.</t>
  </si>
  <si>
    <t>Zilla Parishad</t>
  </si>
  <si>
    <t>G.T.</t>
  </si>
  <si>
    <t>Release During the Current Year by the Govt. to Z.P.</t>
  </si>
  <si>
    <t>Release During the Current Year to P.S./ Line Deptt.</t>
  </si>
  <si>
    <t>National Rural Employment Gurantee Act (N.R.E.G.A.)</t>
  </si>
  <si>
    <t>SCs</t>
  </si>
  <si>
    <t>STs</t>
  </si>
  <si>
    <t>Households</t>
  </si>
  <si>
    <t>Persondays</t>
  </si>
  <si>
    <t xml:space="preserve">Total                       </t>
  </si>
  <si>
    <t>No. of Days Worked by Women in Col. 10</t>
  </si>
  <si>
    <t>Disabled beneficiaries out of col. 9</t>
  </si>
  <si>
    <t>Unit</t>
  </si>
  <si>
    <t>Completed works</t>
  </si>
  <si>
    <t xml:space="preserve">Water Conservation and water harvesting </t>
  </si>
  <si>
    <t>Ongoing Works</t>
  </si>
  <si>
    <t>Draught Proofing</t>
  </si>
  <si>
    <t>No.</t>
  </si>
  <si>
    <t>Micro Irrigation Works</t>
  </si>
  <si>
    <t>Kms.</t>
  </si>
  <si>
    <t>Provision of irrigation facility to land owned by</t>
  </si>
  <si>
    <t>Renovation of traditional water bodies</t>
  </si>
  <si>
    <t xml:space="preserve">Land Development </t>
  </si>
  <si>
    <t xml:space="preserve">Flood Control &amp; Protection </t>
  </si>
  <si>
    <t>Any other activity (approved by MRD)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</si>
  <si>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</si>
  <si>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No. of households issued job cards (till the reporting month)</t>
  </si>
  <si>
    <t>Households demanded up to previous month</t>
  </si>
  <si>
    <t>Addl. Household demand during month</t>
  </si>
  <si>
    <t>No. of Household who have demanded wage employment</t>
  </si>
  <si>
    <t>Households provided up to previous month</t>
  </si>
  <si>
    <t>Addl. Household provided during month</t>
  </si>
  <si>
    <t>No. of Household who have provided wage employment (out of col. 3)</t>
  </si>
  <si>
    <t>Out of total of column 4, no. of individual applicants provided employment during the month</t>
  </si>
  <si>
    <t>No. of women provided employment out of col. 5</t>
  </si>
  <si>
    <t>cummulative number of households which have completed 100 days of employment</t>
  </si>
  <si>
    <t>Households (3+5+7)</t>
  </si>
  <si>
    <t>Persondays (4+6+8)</t>
  </si>
  <si>
    <t>Cu. Mt.</t>
  </si>
  <si>
    <t>Hec.</t>
  </si>
  <si>
    <t>Expenditure (lac)</t>
  </si>
  <si>
    <t xml:space="preserve">Monitoring Format for Monthly Report Under </t>
  </si>
  <si>
    <t>Actual O.B. as on 01.04.07</t>
  </si>
  <si>
    <r>
      <t>N</t>
    </r>
    <r>
      <rPr>
        <b/>
        <sz val="24"/>
        <rFont val="Copperplate Gothic Light"/>
        <family val="2"/>
      </rPr>
      <t xml:space="preserve">ational </t>
    </r>
    <r>
      <rPr>
        <b/>
        <sz val="24"/>
        <color indexed="12"/>
        <rFont val="Copperplate Gothic Light"/>
        <family val="2"/>
      </rPr>
      <t>R</t>
    </r>
    <r>
      <rPr>
        <b/>
        <sz val="24"/>
        <rFont val="Copperplate Gothic Light"/>
        <family val="2"/>
      </rPr>
      <t xml:space="preserve">ural </t>
    </r>
    <r>
      <rPr>
        <b/>
        <sz val="24"/>
        <color indexed="12"/>
        <rFont val="Copperplate Gothic Light"/>
        <family val="2"/>
      </rPr>
      <t>E</t>
    </r>
    <r>
      <rPr>
        <b/>
        <sz val="24"/>
        <rFont val="Copperplate Gothic Light"/>
        <family val="2"/>
      </rPr>
      <t xml:space="preserve">mployment </t>
    </r>
    <r>
      <rPr>
        <b/>
        <sz val="24"/>
        <color indexed="12"/>
        <rFont val="Copperplate Gothic Light"/>
        <family val="2"/>
      </rPr>
      <t>G</t>
    </r>
    <r>
      <rPr>
        <b/>
        <sz val="24"/>
        <rFont val="Copperplate Gothic Light"/>
        <family val="2"/>
      </rPr>
      <t xml:space="preserve">urantee </t>
    </r>
    <r>
      <rPr>
        <b/>
        <sz val="24"/>
        <color indexed="12"/>
        <rFont val="Copperplate Gothic Light"/>
        <family val="2"/>
      </rPr>
      <t>A</t>
    </r>
    <r>
      <rPr>
        <b/>
        <sz val="24"/>
        <rFont val="Copperplate Gothic Light"/>
        <family val="2"/>
      </rPr>
      <t>ct (N.R.E.G.A.)</t>
    </r>
  </si>
  <si>
    <t>Employment Generation Under NREGA During the year 2007-08 Up to the Month of April'' 07</t>
  </si>
  <si>
    <t>Financial Performance Under NREGA During the year 2007-08 Up to the Month of April' 07</t>
  </si>
  <si>
    <t>Physical Performance Under NREGA During the year 2007-08 Up to the Month of April' 07</t>
  </si>
  <si>
    <t>Physical Performance Under NREGA During the year 2007-08 Up to the Month of  April' 07</t>
  </si>
  <si>
    <t>No. of land reform / IAY beneficiary out of col. 9</t>
  </si>
  <si>
    <t>Employment Generation Under NREGA During the year 2007-08 Up to the Month of May' 07</t>
  </si>
  <si>
    <t>*</t>
  </si>
  <si>
    <t xml:space="preserve">Sl. No. 6, 8 &amp; 13 does not incorporated due to non submission of report in due time.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</si>
</sst>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%"/>
    <numFmt numFmtId="178" formatCode="#,##0.00000"/>
    <numFmt numFmtId="179" formatCode="0.00000000000"/>
    <numFmt numFmtId="180" formatCode="0.000000000000"/>
  </numFmts>
  <fonts count="49">
    <font>
      <sz val="10"/>
      <name val="Arial"/>
      <family val="0"/>
    </font>
    <font>
      <sz val="8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b/>
      <sz val="12"/>
      <name val="Book Antiqua"/>
      <family val="1"/>
    </font>
    <font>
      <b/>
      <u val="single"/>
      <sz val="12"/>
      <name val="Book Antiqua"/>
      <family val="1"/>
    </font>
    <font>
      <b/>
      <sz val="14"/>
      <name val="Copperplate Gothic Light"/>
      <family val="2"/>
    </font>
    <font>
      <b/>
      <sz val="12"/>
      <name val="CG Omega"/>
      <family val="2"/>
    </font>
    <font>
      <b/>
      <sz val="10"/>
      <name val="CG Omega"/>
      <family val="2"/>
    </font>
    <font>
      <sz val="12"/>
      <name val="CG Omega"/>
      <family val="2"/>
    </font>
    <font>
      <sz val="10"/>
      <name val="CG Omega"/>
      <family val="2"/>
    </font>
    <font>
      <b/>
      <sz val="9"/>
      <name val="CG Omega"/>
      <family val="2"/>
    </font>
    <font>
      <b/>
      <sz val="11"/>
      <name val="CG Omega"/>
      <family val="2"/>
    </font>
    <font>
      <b/>
      <i/>
      <u val="single"/>
      <sz val="10"/>
      <name val="CG Omega"/>
      <family val="2"/>
    </font>
    <font>
      <b/>
      <sz val="11"/>
      <name val="Book Antiqua"/>
      <family val="1"/>
    </font>
    <font>
      <b/>
      <sz val="8"/>
      <name val="CG Omega"/>
      <family val="2"/>
    </font>
    <font>
      <b/>
      <i/>
      <sz val="11"/>
      <name val="CG Omega"/>
      <family val="2"/>
    </font>
    <font>
      <b/>
      <i/>
      <sz val="8"/>
      <name val="CG Omega"/>
      <family val="2"/>
    </font>
    <font>
      <sz val="12"/>
      <name val="Blippo Blk BT"/>
      <family val="5"/>
    </font>
    <font>
      <b/>
      <sz val="20"/>
      <name val="Copperplate Gothic Light"/>
      <family val="2"/>
    </font>
    <font>
      <b/>
      <sz val="14"/>
      <name val="CG Omega"/>
      <family val="2"/>
    </font>
    <font>
      <sz val="14"/>
      <name val="CG Omega"/>
      <family val="2"/>
    </font>
    <font>
      <b/>
      <i/>
      <sz val="14"/>
      <name val="Book Antiqua"/>
      <family val="1"/>
    </font>
    <font>
      <b/>
      <i/>
      <sz val="12"/>
      <name val="Book Antiqua"/>
      <family val="1"/>
    </font>
    <font>
      <sz val="9"/>
      <name val="CG Omega"/>
      <family val="2"/>
    </font>
    <font>
      <sz val="8"/>
      <name val="CG Omega"/>
      <family val="2"/>
    </font>
    <font>
      <b/>
      <i/>
      <sz val="9"/>
      <name val="CG Omega"/>
      <family val="2"/>
    </font>
    <font>
      <b/>
      <sz val="16"/>
      <name val="Copperplate Gothic Light"/>
      <family val="2"/>
    </font>
    <font>
      <b/>
      <sz val="10"/>
      <name val="Balloon XBd BT"/>
      <family val="4"/>
    </font>
    <font>
      <b/>
      <sz val="9"/>
      <name val="Balloon XBd BT"/>
      <family val="4"/>
    </font>
    <font>
      <sz val="16"/>
      <name val="Blippo Blk BT"/>
      <family val="5"/>
    </font>
    <font>
      <b/>
      <sz val="11"/>
      <color indexed="12"/>
      <name val="CG Omega"/>
      <family val="2"/>
    </font>
    <font>
      <sz val="10"/>
      <color indexed="12"/>
      <name val="CG Omega"/>
      <family val="2"/>
    </font>
    <font>
      <sz val="10"/>
      <color indexed="12"/>
      <name val="Book Antiqua"/>
      <family val="1"/>
    </font>
    <font>
      <b/>
      <u val="single"/>
      <sz val="9"/>
      <name val="CG Omega"/>
      <family val="2"/>
    </font>
    <font>
      <b/>
      <u val="single"/>
      <sz val="10"/>
      <name val="CG Omega"/>
      <family val="2"/>
    </font>
    <font>
      <b/>
      <sz val="12"/>
      <name val="Copperplate Gothic Light"/>
      <family val="2"/>
    </font>
    <font>
      <b/>
      <i/>
      <sz val="16"/>
      <name val="Book Antiqua"/>
      <family val="1"/>
    </font>
    <font>
      <b/>
      <u val="single"/>
      <sz val="14"/>
      <name val="Book Antiqua"/>
      <family val="1"/>
    </font>
    <font>
      <i/>
      <sz val="10"/>
      <name val="CG Omega"/>
      <family val="2"/>
    </font>
    <font>
      <b/>
      <sz val="18"/>
      <name val="CommercialScript BT"/>
      <family val="4"/>
    </font>
    <font>
      <b/>
      <sz val="24"/>
      <color indexed="12"/>
      <name val="Copperplate Gothic Light"/>
      <family val="2"/>
    </font>
    <font>
      <b/>
      <sz val="24"/>
      <name val="Copperplate Gothic Light"/>
      <family val="2"/>
    </font>
    <font>
      <b/>
      <sz val="11"/>
      <name val="Trebuchet MS"/>
      <family val="2"/>
    </font>
    <font>
      <b/>
      <sz val="8"/>
      <name val="Book Antiqua"/>
      <family val="1"/>
    </font>
    <font>
      <b/>
      <sz val="11"/>
      <color indexed="12"/>
      <name val="Trebuchet MS"/>
      <family val="2"/>
    </font>
    <font>
      <b/>
      <sz val="10"/>
      <color indexed="12"/>
      <name val="Book Antiqua"/>
      <family val="1"/>
    </font>
    <font>
      <b/>
      <i/>
      <sz val="10"/>
      <name val="CG Omega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wrapText="1"/>
    </xf>
    <xf numFmtId="0" fontId="11" fillId="0" borderId="1" xfId="0" applyFont="1" applyBorder="1" applyAlignment="1">
      <alignment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right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/>
    </xf>
    <xf numFmtId="167" fontId="11" fillId="0" borderId="1" xfId="0" applyNumberFormat="1" applyFont="1" applyBorder="1" applyAlignment="1">
      <alignment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2" fontId="9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/>
    </xf>
    <xf numFmtId="167" fontId="9" fillId="0" borderId="3" xfId="0" applyNumberFormat="1" applyFont="1" applyBorder="1" applyAlignment="1">
      <alignment horizontal="right" wrapText="1"/>
    </xf>
    <xf numFmtId="0" fontId="3" fillId="0" borderId="2" xfId="0" applyFont="1" applyFill="1" applyBorder="1" applyAlignment="1">
      <alignment horizontal="center" wrapText="1"/>
    </xf>
    <xf numFmtId="167" fontId="11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7" fontId="5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" fontId="9" fillId="0" borderId="3" xfId="0" applyNumberFormat="1" applyFont="1" applyBorder="1" applyAlignment="1">
      <alignment horizontal="right" wrapText="1"/>
    </xf>
    <xf numFmtId="0" fontId="25" fillId="0" borderId="0" xfId="0" applyFont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8" fillId="0" borderId="1" xfId="0" applyFont="1" applyBorder="1" applyAlignment="1">
      <alignment horizontal="right" wrapText="1"/>
    </xf>
    <xf numFmtId="2" fontId="8" fillId="0" borderId="1" xfId="0" applyNumberFormat="1" applyFont="1" applyBorder="1" applyAlignment="1">
      <alignment horizontal="right" wrapText="1"/>
    </xf>
    <xf numFmtId="167" fontId="8" fillId="0" borderId="1" xfId="0" applyNumberFormat="1" applyFont="1" applyBorder="1" applyAlignment="1">
      <alignment horizontal="right"/>
    </xf>
    <xf numFmtId="0" fontId="32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right" wrapText="1"/>
    </xf>
    <xf numFmtId="0" fontId="34" fillId="0" borderId="0" xfId="0" applyFont="1" applyAlignment="1">
      <alignment/>
    </xf>
    <xf numFmtId="1" fontId="11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35" fillId="0" borderId="1" xfId="0" applyFont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1" fontId="2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1" fontId="26" fillId="0" borderId="0" xfId="0" applyNumberFormat="1" applyFont="1" applyAlignment="1">
      <alignment/>
    </xf>
    <xf numFmtId="10" fontId="11" fillId="0" borderId="0" xfId="19" applyNumberFormat="1" applyFont="1" applyAlignment="1">
      <alignment/>
    </xf>
    <xf numFmtId="0" fontId="32" fillId="0" borderId="1" xfId="0" applyFont="1" applyBorder="1" applyAlignment="1">
      <alignment horizontal="right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right" wrapText="1"/>
    </xf>
    <xf numFmtId="0" fontId="33" fillId="0" borderId="1" xfId="0" applyFont="1" applyFill="1" applyBorder="1" applyAlignment="1">
      <alignment horizontal="right"/>
    </xf>
    <xf numFmtId="1" fontId="33" fillId="0" borderId="1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167" fontId="25" fillId="0" borderId="0" xfId="0" applyNumberFormat="1" applyFont="1" applyAlignment="1">
      <alignment/>
    </xf>
    <xf numFmtId="10" fontId="40" fillId="0" borderId="0" xfId="19" applyNumberFormat="1" applyFont="1" applyAlignment="1">
      <alignment/>
    </xf>
    <xf numFmtId="0" fontId="40" fillId="0" borderId="0" xfId="0" applyFont="1" applyAlignment="1">
      <alignment/>
    </xf>
    <xf numFmtId="167" fontId="40" fillId="0" borderId="0" xfId="0" applyNumberFormat="1" applyFont="1" applyAlignment="1">
      <alignment/>
    </xf>
    <xf numFmtId="9" fontId="40" fillId="0" borderId="0" xfId="19" applyFont="1" applyAlignment="1">
      <alignment/>
    </xf>
    <xf numFmtId="0" fontId="33" fillId="0" borderId="3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/>
    </xf>
    <xf numFmtId="0" fontId="41" fillId="0" borderId="0" xfId="0" applyFont="1" applyAlignment="1">
      <alignment/>
    </xf>
    <xf numFmtId="167" fontId="11" fillId="0" borderId="1" xfId="0" applyNumberFormat="1" applyFont="1" applyBorder="1" applyAlignment="1">
      <alignment horizontal="right" wrapText="1"/>
    </xf>
    <xf numFmtId="167" fontId="8" fillId="0" borderId="9" xfId="0" applyNumberFormat="1" applyFont="1" applyBorder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right" wrapText="1"/>
    </xf>
    <xf numFmtId="0" fontId="32" fillId="0" borderId="1" xfId="0" applyFont="1" applyBorder="1" applyAlignment="1">
      <alignment horizontal="center" vertical="center"/>
    </xf>
    <xf numFmtId="2" fontId="33" fillId="0" borderId="1" xfId="0" applyNumberFormat="1" applyFont="1" applyBorder="1" applyAlignment="1">
      <alignment horizontal="right" wrapText="1"/>
    </xf>
    <xf numFmtId="167" fontId="33" fillId="0" borderId="1" xfId="0" applyNumberFormat="1" applyFont="1" applyBorder="1" applyAlignment="1">
      <alignment horizontal="right" wrapText="1"/>
    </xf>
    <xf numFmtId="0" fontId="33" fillId="0" borderId="1" xfId="0" applyFont="1" applyBorder="1" applyAlignment="1">
      <alignment/>
    </xf>
    <xf numFmtId="167" fontId="33" fillId="0" borderId="9" xfId="0" applyNumberFormat="1" applyFont="1" applyBorder="1" applyAlignment="1">
      <alignment horizontal="right"/>
    </xf>
    <xf numFmtId="0" fontId="33" fillId="0" borderId="0" xfId="0" applyFont="1" applyAlignment="1">
      <alignment/>
    </xf>
    <xf numFmtId="1" fontId="9" fillId="0" borderId="1" xfId="0" applyNumberFormat="1" applyFont="1" applyBorder="1" applyAlignment="1">
      <alignment horizontal="right" wrapText="1"/>
    </xf>
    <xf numFmtId="1" fontId="33" fillId="0" borderId="1" xfId="0" applyNumberFormat="1" applyFont="1" applyBorder="1" applyAlignment="1">
      <alignment/>
    </xf>
    <xf numFmtId="167" fontId="33" fillId="0" borderId="1" xfId="0" applyNumberFormat="1" applyFont="1" applyBorder="1" applyAlignment="1">
      <alignment horizontal="right"/>
    </xf>
    <xf numFmtId="0" fontId="40" fillId="0" borderId="0" xfId="19" applyNumberFormat="1" applyFont="1" applyAlignment="1">
      <alignment/>
    </xf>
    <xf numFmtId="10" fontId="40" fillId="0" borderId="0" xfId="19" applyNumberFormat="1" applyFont="1" applyBorder="1" applyAlignment="1">
      <alignment/>
    </xf>
    <xf numFmtId="2" fontId="11" fillId="0" borderId="0" xfId="0" applyNumberFormat="1" applyFont="1" applyAlignment="1">
      <alignment/>
    </xf>
    <xf numFmtId="167" fontId="8" fillId="0" borderId="1" xfId="0" applyNumberFormat="1" applyFont="1" applyBorder="1" applyAlignment="1">
      <alignment/>
    </xf>
    <xf numFmtId="0" fontId="13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13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right"/>
    </xf>
    <xf numFmtId="1" fontId="11" fillId="0" borderId="1" xfId="0" applyNumberFormat="1" applyFont="1" applyFill="1" applyBorder="1" applyAlignment="1">
      <alignment/>
    </xf>
    <xf numFmtId="0" fontId="13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1" fontId="11" fillId="0" borderId="1" xfId="0" applyNumberFormat="1" applyFont="1" applyBorder="1" applyAlignment="1">
      <alignment/>
    </xf>
    <xf numFmtId="0" fontId="13" fillId="0" borderId="1" xfId="0" applyFont="1" applyFill="1" applyBorder="1" applyAlignment="1">
      <alignment horizontal="right" vertical="center"/>
    </xf>
    <xf numFmtId="167" fontId="11" fillId="0" borderId="1" xfId="0" applyNumberFormat="1" applyFont="1" applyFill="1" applyBorder="1" applyAlignment="1">
      <alignment/>
    </xf>
    <xf numFmtId="0" fontId="11" fillId="0" borderId="1" xfId="0" applyFont="1" applyBorder="1" applyAlignment="1">
      <alignment horizontal="right"/>
    </xf>
    <xf numFmtId="0" fontId="11" fillId="0" borderId="0" xfId="0" applyFont="1" applyFill="1" applyBorder="1" applyAlignment="1">
      <alignment horizontal="right" wrapText="1"/>
    </xf>
    <xf numFmtId="0" fontId="13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right" wrapText="1"/>
    </xf>
    <xf numFmtId="167" fontId="11" fillId="0" borderId="9" xfId="0" applyNumberFormat="1" applyFont="1" applyBorder="1" applyAlignment="1">
      <alignment horizontal="right"/>
    </xf>
    <xf numFmtId="167" fontId="11" fillId="0" borderId="1" xfId="0" applyNumberFormat="1" applyFont="1" applyBorder="1" applyAlignment="1">
      <alignment horizontal="right"/>
    </xf>
    <xf numFmtId="166" fontId="11" fillId="0" borderId="1" xfId="0" applyNumberFormat="1" applyFont="1" applyBorder="1" applyAlignment="1">
      <alignment horizontal="right" wrapText="1"/>
    </xf>
    <xf numFmtId="0" fontId="44" fillId="0" borderId="1" xfId="0" applyFont="1" applyBorder="1" applyAlignment="1">
      <alignment horizontal="center" vertical="center"/>
    </xf>
    <xf numFmtId="0" fontId="44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/>
    </xf>
    <xf numFmtId="1" fontId="2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65" fontId="45" fillId="0" borderId="1" xfId="0" applyNumberFormat="1" applyFont="1" applyBorder="1" applyAlignment="1">
      <alignment/>
    </xf>
    <xf numFmtId="0" fontId="46" fillId="0" borderId="1" xfId="0" applyFont="1" applyBorder="1" applyAlignment="1">
      <alignment horizontal="center" vertical="center"/>
    </xf>
    <xf numFmtId="0" fontId="46" fillId="0" borderId="2" xfId="0" applyFont="1" applyBorder="1" applyAlignment="1">
      <alignment horizontal="left" vertical="center"/>
    </xf>
    <xf numFmtId="0" fontId="30" fillId="0" borderId="10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/>
    </xf>
    <xf numFmtId="1" fontId="34" fillId="0" borderId="1" xfId="0" applyNumberFormat="1" applyFont="1" applyBorder="1" applyAlignment="1">
      <alignment/>
    </xf>
    <xf numFmtId="1" fontId="47" fillId="0" borderId="1" xfId="0" applyNumberFormat="1" applyFont="1" applyBorder="1" applyAlignment="1">
      <alignment/>
    </xf>
    <xf numFmtId="165" fontId="47" fillId="0" borderId="1" xfId="0" applyNumberFormat="1" applyFont="1" applyBorder="1" applyAlignment="1">
      <alignment/>
    </xf>
    <xf numFmtId="1" fontId="34" fillId="0" borderId="0" xfId="0" applyNumberFormat="1" applyFont="1" applyAlignment="1">
      <alignment/>
    </xf>
    <xf numFmtId="0" fontId="33" fillId="0" borderId="1" xfId="0" applyFont="1" applyBorder="1" applyAlignment="1">
      <alignment horizontal="right"/>
    </xf>
    <xf numFmtId="166" fontId="34" fillId="0" borderId="1" xfId="0" applyNumberFormat="1" applyFont="1" applyBorder="1" applyAlignment="1">
      <alignment/>
    </xf>
    <xf numFmtId="1" fontId="33" fillId="0" borderId="1" xfId="0" applyNumberFormat="1" applyFont="1" applyBorder="1" applyAlignment="1">
      <alignment horizontal="right"/>
    </xf>
    <xf numFmtId="0" fontId="32" fillId="0" borderId="4" xfId="0" applyFont="1" applyBorder="1" applyAlignment="1">
      <alignment horizontal="left" vertical="center"/>
    </xf>
    <xf numFmtId="0" fontId="32" fillId="0" borderId="3" xfId="0" applyFont="1" applyFill="1" applyBorder="1" applyAlignment="1">
      <alignment horizontal="left" vertical="center"/>
    </xf>
    <xf numFmtId="1" fontId="33" fillId="0" borderId="3" xfId="0" applyNumberFormat="1" applyFont="1" applyFill="1" applyBorder="1" applyAlignment="1">
      <alignment horizontal="right"/>
    </xf>
    <xf numFmtId="167" fontId="34" fillId="0" borderId="0" xfId="0" applyNumberFormat="1" applyFont="1" applyAlignment="1">
      <alignment/>
    </xf>
    <xf numFmtId="1" fontId="33" fillId="0" borderId="1" xfId="0" applyNumberFormat="1" applyFont="1" applyFill="1" applyBorder="1" applyAlignment="1">
      <alignment horizontal="right" wrapText="1"/>
    </xf>
    <xf numFmtId="0" fontId="30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19" fillId="0" borderId="0" xfId="0" applyFont="1" applyAlignment="1">
      <alignment horizontal="right"/>
    </xf>
    <xf numFmtId="0" fontId="21" fillId="0" borderId="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="85" zoomScaleSheetLayoutView="85" workbookViewId="0" topLeftCell="A1">
      <selection activeCell="I26" sqref="I26"/>
    </sheetView>
  </sheetViews>
  <sheetFormatPr defaultColWidth="9.140625" defaultRowHeight="12.75"/>
  <cols>
    <col min="1" max="1" width="5.28125" style="3" customWidth="1"/>
    <col min="2" max="2" width="18.28125" style="2" customWidth="1"/>
    <col min="3" max="5" width="8.28125" style="1" customWidth="1"/>
    <col min="6" max="6" width="10.421875" style="1" customWidth="1"/>
    <col min="7" max="7" width="11.28125" style="1" customWidth="1"/>
    <col min="8" max="9" width="9.8515625" style="1" customWidth="1"/>
    <col min="10" max="10" width="10.421875" style="1" customWidth="1"/>
    <col min="11" max="11" width="9.57421875" style="1" customWidth="1"/>
    <col min="12" max="12" width="10.421875" style="1" customWidth="1"/>
    <col min="13" max="13" width="12.28125" style="1" customWidth="1"/>
    <col min="14" max="14" width="12.57421875" style="1" customWidth="1"/>
    <col min="15" max="15" width="14.8515625" style="1" customWidth="1"/>
    <col min="16" max="16384" width="9.140625" style="1" customWidth="1"/>
  </cols>
  <sheetData>
    <row r="1" spans="1:15" ht="29.25" customHeight="1">
      <c r="A1" s="153" t="s">
        <v>80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ht="25.5" customHeight="1">
      <c r="A2" s="153" t="s">
        <v>43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5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6.5" customHeight="1">
      <c r="A4" s="154" t="s">
        <v>88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15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5.75">
      <c r="A6" s="65" t="s">
        <v>16</v>
      </c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2"/>
      <c r="N6" s="12"/>
      <c r="O6" s="12"/>
    </row>
    <row r="7" spans="1:15" s="26" customFormat="1" ht="84" customHeight="1">
      <c r="A7" s="160" t="s">
        <v>17</v>
      </c>
      <c r="B7" s="158" t="s">
        <v>2</v>
      </c>
      <c r="C7" s="155" t="s">
        <v>65</v>
      </c>
      <c r="D7" s="155"/>
      <c r="E7" s="155"/>
      <c r="F7" s="155"/>
      <c r="G7" s="155" t="s">
        <v>68</v>
      </c>
      <c r="H7" s="155"/>
      <c r="I7" s="155"/>
      <c r="J7" s="155" t="s">
        <v>71</v>
      </c>
      <c r="K7" s="155"/>
      <c r="L7" s="155"/>
      <c r="M7" s="156" t="s">
        <v>72</v>
      </c>
      <c r="N7" s="156" t="s">
        <v>73</v>
      </c>
      <c r="O7" s="156" t="s">
        <v>74</v>
      </c>
    </row>
    <row r="8" spans="1:15" s="27" customFormat="1" ht="78.75" customHeight="1" thickBot="1">
      <c r="A8" s="161"/>
      <c r="B8" s="159"/>
      <c r="C8" s="46" t="s">
        <v>44</v>
      </c>
      <c r="D8" s="46" t="s">
        <v>45</v>
      </c>
      <c r="E8" s="46" t="s">
        <v>31</v>
      </c>
      <c r="F8" s="46" t="s">
        <v>14</v>
      </c>
      <c r="G8" s="46" t="s">
        <v>66</v>
      </c>
      <c r="H8" s="46" t="s">
        <v>67</v>
      </c>
      <c r="I8" s="46" t="s">
        <v>14</v>
      </c>
      <c r="J8" s="46" t="s">
        <v>69</v>
      </c>
      <c r="K8" s="46" t="s">
        <v>70</v>
      </c>
      <c r="L8" s="46" t="s">
        <v>14</v>
      </c>
      <c r="M8" s="157"/>
      <c r="N8" s="157"/>
      <c r="O8" s="157"/>
    </row>
    <row r="9" spans="1:15" s="4" customFormat="1" ht="15" thickBot="1">
      <c r="A9" s="47"/>
      <c r="B9" s="51">
        <v>1</v>
      </c>
      <c r="C9" s="162">
        <v>2</v>
      </c>
      <c r="D9" s="151"/>
      <c r="E9" s="151"/>
      <c r="F9" s="137"/>
      <c r="G9" s="162">
        <v>3</v>
      </c>
      <c r="H9" s="151"/>
      <c r="I9" s="137"/>
      <c r="J9" s="162">
        <v>4</v>
      </c>
      <c r="K9" s="151"/>
      <c r="L9" s="137"/>
      <c r="M9" s="52">
        <v>5</v>
      </c>
      <c r="N9" s="52">
        <v>6</v>
      </c>
      <c r="O9" s="53">
        <v>7</v>
      </c>
    </row>
    <row r="10" spans="1:15" s="83" customFormat="1" ht="15">
      <c r="A10" s="78">
        <v>1</v>
      </c>
      <c r="B10" s="147" t="s">
        <v>12</v>
      </c>
      <c r="C10" s="89">
        <v>14423</v>
      </c>
      <c r="D10" s="89">
        <v>5738</v>
      </c>
      <c r="E10" s="89">
        <v>4751</v>
      </c>
      <c r="F10" s="89">
        <f aca="true" t="shared" si="0" ref="F10:F22">SUM(C10:E10)</f>
        <v>24912</v>
      </c>
      <c r="G10" s="89">
        <v>2799</v>
      </c>
      <c r="H10" s="89">
        <v>2424</v>
      </c>
      <c r="I10" s="89">
        <f aca="true" t="shared" si="1" ref="I10:I22">SUM(G10:H10)</f>
        <v>5223</v>
      </c>
      <c r="J10" s="89">
        <v>2649</v>
      </c>
      <c r="K10" s="89">
        <v>2432</v>
      </c>
      <c r="L10" s="89">
        <f aca="true" t="shared" si="2" ref="L10:L22">SUM(J10:K10)</f>
        <v>5081</v>
      </c>
      <c r="M10" s="89">
        <v>3759</v>
      </c>
      <c r="N10" s="89">
        <v>2165</v>
      </c>
      <c r="O10" s="148">
        <v>0</v>
      </c>
    </row>
    <row r="11" spans="1:15" s="111" customFormat="1" ht="15">
      <c r="A11" s="109">
        <v>2</v>
      </c>
      <c r="B11" s="112" t="s">
        <v>13</v>
      </c>
      <c r="C11" s="89">
        <v>18804</v>
      </c>
      <c r="D11" s="89">
        <v>7158</v>
      </c>
      <c r="E11" s="89">
        <v>10451</v>
      </c>
      <c r="F11" s="89">
        <f>SUM(C11:E11)</f>
        <v>36413</v>
      </c>
      <c r="G11" s="89">
        <v>5560</v>
      </c>
      <c r="H11" s="89">
        <v>5665</v>
      </c>
      <c r="I11" s="89">
        <f>SUM(G11:H11)</f>
        <v>11225</v>
      </c>
      <c r="J11" s="89">
        <v>4755</v>
      </c>
      <c r="K11" s="89">
        <v>5738</v>
      </c>
      <c r="L11" s="89">
        <f>SUM(J11:K11)</f>
        <v>10493</v>
      </c>
      <c r="M11" s="89">
        <v>6807</v>
      </c>
      <c r="N11" s="89">
        <v>2165</v>
      </c>
      <c r="O11" s="148">
        <v>0</v>
      </c>
    </row>
    <row r="12" spans="1:15" s="83" customFormat="1" ht="15">
      <c r="A12" s="78">
        <v>3</v>
      </c>
      <c r="B12" s="79" t="s">
        <v>5</v>
      </c>
      <c r="C12" s="80">
        <v>37763</v>
      </c>
      <c r="D12" s="80">
        <v>14569</v>
      </c>
      <c r="E12" s="80">
        <v>17762</v>
      </c>
      <c r="F12" s="89">
        <f t="shared" si="0"/>
        <v>70094</v>
      </c>
      <c r="G12" s="89">
        <v>5181</v>
      </c>
      <c r="H12" s="80">
        <v>1936</v>
      </c>
      <c r="I12" s="89">
        <f t="shared" si="1"/>
        <v>7117</v>
      </c>
      <c r="J12" s="89">
        <v>4268</v>
      </c>
      <c r="K12" s="81">
        <v>1723</v>
      </c>
      <c r="L12" s="89">
        <f t="shared" si="2"/>
        <v>5991</v>
      </c>
      <c r="M12" s="80">
        <v>4268</v>
      </c>
      <c r="N12" s="80">
        <v>1140</v>
      </c>
      <c r="O12" s="82">
        <v>0</v>
      </c>
    </row>
    <row r="13" spans="1:15" s="83" customFormat="1" ht="15">
      <c r="A13" s="78">
        <v>4</v>
      </c>
      <c r="B13" s="79" t="s">
        <v>9</v>
      </c>
      <c r="C13" s="80">
        <v>18829</v>
      </c>
      <c r="D13" s="80">
        <v>7871</v>
      </c>
      <c r="E13" s="80">
        <v>12617</v>
      </c>
      <c r="F13" s="89">
        <f t="shared" si="0"/>
        <v>39317</v>
      </c>
      <c r="G13" s="89">
        <v>4866</v>
      </c>
      <c r="H13" s="80">
        <v>5431</v>
      </c>
      <c r="I13" s="89">
        <f t="shared" si="1"/>
        <v>10297</v>
      </c>
      <c r="J13" s="89">
        <v>4862</v>
      </c>
      <c r="K13" s="81">
        <v>5330</v>
      </c>
      <c r="L13" s="89">
        <f t="shared" si="2"/>
        <v>10192</v>
      </c>
      <c r="M13" s="80">
        <v>27462</v>
      </c>
      <c r="N13" s="80">
        <v>6404</v>
      </c>
      <c r="O13" s="82">
        <v>0</v>
      </c>
    </row>
    <row r="14" spans="1:15" s="83" customFormat="1" ht="15">
      <c r="A14" s="78">
        <v>5</v>
      </c>
      <c r="B14" s="79" t="s">
        <v>11</v>
      </c>
      <c r="C14" s="80">
        <v>5785</v>
      </c>
      <c r="D14" s="80">
        <v>27714</v>
      </c>
      <c r="E14" s="80">
        <v>12032</v>
      </c>
      <c r="F14" s="89">
        <f t="shared" si="0"/>
        <v>45531</v>
      </c>
      <c r="G14" s="89">
        <v>6412</v>
      </c>
      <c r="H14" s="80">
        <v>1597</v>
      </c>
      <c r="I14" s="89">
        <f t="shared" si="1"/>
        <v>8009</v>
      </c>
      <c r="J14" s="89">
        <v>6100</v>
      </c>
      <c r="K14" s="81">
        <v>1399</v>
      </c>
      <c r="L14" s="89">
        <f t="shared" si="2"/>
        <v>7499</v>
      </c>
      <c r="M14" s="80">
        <v>2903</v>
      </c>
      <c r="N14" s="80">
        <v>2087</v>
      </c>
      <c r="O14" s="82">
        <v>0</v>
      </c>
    </row>
    <row r="15" spans="1:15" s="111" customFormat="1" ht="15">
      <c r="A15" s="109">
        <v>6</v>
      </c>
      <c r="B15" s="112" t="s">
        <v>1</v>
      </c>
      <c r="C15" s="113">
        <v>14484</v>
      </c>
      <c r="D15" s="113">
        <v>11594</v>
      </c>
      <c r="E15" s="113">
        <v>8602</v>
      </c>
      <c r="F15" s="110">
        <f t="shared" si="0"/>
        <v>34680</v>
      </c>
      <c r="G15" s="110">
        <v>373</v>
      </c>
      <c r="H15" s="113">
        <v>373</v>
      </c>
      <c r="I15" s="110">
        <f t="shared" si="1"/>
        <v>746</v>
      </c>
      <c r="J15" s="110">
        <v>324</v>
      </c>
      <c r="K15" s="114">
        <v>324</v>
      </c>
      <c r="L15" s="110">
        <f t="shared" si="2"/>
        <v>648</v>
      </c>
      <c r="M15" s="113">
        <v>324</v>
      </c>
      <c r="N15" s="113">
        <v>302</v>
      </c>
      <c r="O15" s="115">
        <v>0</v>
      </c>
    </row>
    <row r="16" spans="1:15" s="83" customFormat="1" ht="15">
      <c r="A16" s="78">
        <v>7</v>
      </c>
      <c r="B16" s="79" t="s">
        <v>10</v>
      </c>
      <c r="C16" s="80">
        <v>7790</v>
      </c>
      <c r="D16" s="80">
        <v>13618</v>
      </c>
      <c r="E16" s="80">
        <v>11729</v>
      </c>
      <c r="F16" s="89">
        <f t="shared" si="0"/>
        <v>33137</v>
      </c>
      <c r="G16" s="89">
        <v>5266</v>
      </c>
      <c r="H16" s="80">
        <v>3806</v>
      </c>
      <c r="I16" s="89">
        <f>SUM(G16:H16)</f>
        <v>9072</v>
      </c>
      <c r="J16" s="89">
        <v>3866</v>
      </c>
      <c r="K16" s="81">
        <v>4316</v>
      </c>
      <c r="L16" s="89">
        <f t="shared" si="2"/>
        <v>8182</v>
      </c>
      <c r="M16" s="80">
        <v>6534</v>
      </c>
      <c r="N16" s="80">
        <v>3007</v>
      </c>
      <c r="O16" s="82">
        <v>0</v>
      </c>
    </row>
    <row r="17" spans="1:15" s="111" customFormat="1" ht="15">
      <c r="A17" s="109">
        <v>8</v>
      </c>
      <c r="B17" s="112" t="s">
        <v>6</v>
      </c>
      <c r="C17" s="113">
        <v>15466</v>
      </c>
      <c r="D17" s="113">
        <v>16227</v>
      </c>
      <c r="E17" s="113">
        <v>15445</v>
      </c>
      <c r="F17" s="110">
        <f t="shared" si="0"/>
        <v>47138</v>
      </c>
      <c r="G17" s="110">
        <v>2685</v>
      </c>
      <c r="H17" s="113">
        <v>2685</v>
      </c>
      <c r="I17" s="110">
        <f t="shared" si="1"/>
        <v>5370</v>
      </c>
      <c r="J17" s="110">
        <v>2353</v>
      </c>
      <c r="K17" s="114">
        <v>2353</v>
      </c>
      <c r="L17" s="110">
        <f t="shared" si="2"/>
        <v>4706</v>
      </c>
      <c r="M17" s="113">
        <v>2545</v>
      </c>
      <c r="N17" s="113">
        <v>589</v>
      </c>
      <c r="O17" s="115">
        <v>0</v>
      </c>
    </row>
    <row r="18" spans="1:15" s="83" customFormat="1" ht="15">
      <c r="A18" s="78">
        <v>9</v>
      </c>
      <c r="B18" s="79" t="s">
        <v>7</v>
      </c>
      <c r="C18" s="80">
        <v>4834</v>
      </c>
      <c r="D18" s="80">
        <v>8608</v>
      </c>
      <c r="E18" s="81">
        <v>5504</v>
      </c>
      <c r="F18" s="89">
        <f t="shared" si="0"/>
        <v>18946</v>
      </c>
      <c r="G18" s="89">
        <v>844</v>
      </c>
      <c r="H18" s="81">
        <v>4686</v>
      </c>
      <c r="I18" s="89">
        <f t="shared" si="1"/>
        <v>5530</v>
      </c>
      <c r="J18" s="89">
        <v>1462</v>
      </c>
      <c r="K18" s="81">
        <v>4059</v>
      </c>
      <c r="L18" s="89">
        <f t="shared" si="2"/>
        <v>5521</v>
      </c>
      <c r="M18" s="80">
        <v>3835</v>
      </c>
      <c r="N18" s="80">
        <v>1438</v>
      </c>
      <c r="O18" s="82">
        <v>0</v>
      </c>
    </row>
    <row r="19" spans="1:15" s="83" customFormat="1" ht="15">
      <c r="A19" s="78">
        <v>10</v>
      </c>
      <c r="B19" s="79" t="s">
        <v>0</v>
      </c>
      <c r="C19" s="80">
        <v>41456</v>
      </c>
      <c r="D19" s="80">
        <v>862</v>
      </c>
      <c r="E19" s="80">
        <v>16925</v>
      </c>
      <c r="F19" s="89">
        <f t="shared" si="0"/>
        <v>59243</v>
      </c>
      <c r="G19" s="89">
        <v>6784</v>
      </c>
      <c r="H19" s="81">
        <v>3198</v>
      </c>
      <c r="I19" s="89">
        <f t="shared" si="1"/>
        <v>9982</v>
      </c>
      <c r="J19" s="89">
        <v>6942</v>
      </c>
      <c r="K19" s="81">
        <v>3198</v>
      </c>
      <c r="L19" s="89">
        <f t="shared" si="2"/>
        <v>10140</v>
      </c>
      <c r="M19" s="80">
        <v>5248</v>
      </c>
      <c r="N19" s="80">
        <v>1353</v>
      </c>
      <c r="O19" s="82">
        <v>0</v>
      </c>
    </row>
    <row r="20" spans="1:15" s="83" customFormat="1" ht="15">
      <c r="A20" s="78">
        <v>11</v>
      </c>
      <c r="B20" s="79" t="s">
        <v>8</v>
      </c>
      <c r="C20" s="80">
        <v>4492</v>
      </c>
      <c r="D20" s="80">
        <v>10275</v>
      </c>
      <c r="E20" s="80">
        <v>6198</v>
      </c>
      <c r="F20" s="89">
        <f t="shared" si="0"/>
        <v>20965</v>
      </c>
      <c r="G20" s="89">
        <v>737</v>
      </c>
      <c r="H20" s="81">
        <v>3690</v>
      </c>
      <c r="I20" s="89">
        <f t="shared" si="1"/>
        <v>4427</v>
      </c>
      <c r="J20" s="89">
        <v>510</v>
      </c>
      <c r="K20" s="81">
        <v>3690</v>
      </c>
      <c r="L20" s="89">
        <f t="shared" si="2"/>
        <v>4200</v>
      </c>
      <c r="M20" s="80">
        <v>3690</v>
      </c>
      <c r="N20" s="80">
        <v>812</v>
      </c>
      <c r="O20" s="82">
        <v>0</v>
      </c>
    </row>
    <row r="21" spans="1:15" s="83" customFormat="1" ht="15">
      <c r="A21" s="78">
        <v>12</v>
      </c>
      <c r="B21" s="79" t="s">
        <v>4</v>
      </c>
      <c r="C21" s="80">
        <v>23559</v>
      </c>
      <c r="D21" s="80">
        <v>2305</v>
      </c>
      <c r="E21" s="80">
        <v>13024</v>
      </c>
      <c r="F21" s="89">
        <f t="shared" si="0"/>
        <v>38888</v>
      </c>
      <c r="G21" s="89">
        <v>2916</v>
      </c>
      <c r="H21" s="80">
        <v>5798</v>
      </c>
      <c r="I21" s="89">
        <f t="shared" si="1"/>
        <v>8714</v>
      </c>
      <c r="J21" s="89">
        <v>2879</v>
      </c>
      <c r="K21" s="81">
        <v>5794</v>
      </c>
      <c r="L21" s="89">
        <f t="shared" si="2"/>
        <v>8673</v>
      </c>
      <c r="M21" s="80">
        <v>8722</v>
      </c>
      <c r="N21" s="150">
        <v>2987</v>
      </c>
      <c r="O21" s="82">
        <v>0</v>
      </c>
    </row>
    <row r="22" spans="1:15" s="111" customFormat="1" ht="15">
      <c r="A22" s="109">
        <v>13</v>
      </c>
      <c r="B22" s="112" t="s">
        <v>3</v>
      </c>
      <c r="C22" s="113">
        <v>35884</v>
      </c>
      <c r="D22" s="113">
        <v>3621</v>
      </c>
      <c r="E22" s="113">
        <v>13066</v>
      </c>
      <c r="F22" s="110">
        <f t="shared" si="0"/>
        <v>52571</v>
      </c>
      <c r="G22" s="110">
        <v>2142</v>
      </c>
      <c r="H22" s="113">
        <v>2142</v>
      </c>
      <c r="I22" s="110">
        <f t="shared" si="1"/>
        <v>4284</v>
      </c>
      <c r="J22" s="110">
        <v>2786</v>
      </c>
      <c r="K22" s="113">
        <v>2786</v>
      </c>
      <c r="L22" s="110">
        <f t="shared" si="2"/>
        <v>5572</v>
      </c>
      <c r="M22" s="113">
        <v>9296</v>
      </c>
      <c r="N22" s="113">
        <v>1666</v>
      </c>
      <c r="O22" s="113">
        <v>0</v>
      </c>
    </row>
    <row r="23" spans="1:15" ht="13.5">
      <c r="A23" s="32"/>
      <c r="B23" s="17" t="s">
        <v>14</v>
      </c>
      <c r="C23" s="49">
        <f aca="true" t="shared" si="3" ref="C23:O23">SUM(C10:C22)</f>
        <v>243569</v>
      </c>
      <c r="D23" s="49">
        <f t="shared" si="3"/>
        <v>130160</v>
      </c>
      <c r="E23" s="49">
        <f t="shared" si="3"/>
        <v>148106</v>
      </c>
      <c r="F23" s="49">
        <f t="shared" si="3"/>
        <v>521835</v>
      </c>
      <c r="G23" s="49">
        <f t="shared" si="3"/>
        <v>46565</v>
      </c>
      <c r="H23" s="49">
        <f t="shared" si="3"/>
        <v>43431</v>
      </c>
      <c r="I23" s="49">
        <f t="shared" si="3"/>
        <v>89996</v>
      </c>
      <c r="J23" s="49">
        <f t="shared" si="3"/>
        <v>43756</v>
      </c>
      <c r="K23" s="49">
        <f t="shared" si="3"/>
        <v>43142</v>
      </c>
      <c r="L23" s="49">
        <f t="shared" si="3"/>
        <v>86898</v>
      </c>
      <c r="M23" s="49">
        <f t="shared" si="3"/>
        <v>85393</v>
      </c>
      <c r="N23" s="49">
        <f t="shared" si="3"/>
        <v>26115</v>
      </c>
      <c r="O23" s="49">
        <f t="shared" si="3"/>
        <v>0</v>
      </c>
    </row>
    <row r="24" spans="1:15" ht="13.5">
      <c r="A24" s="19"/>
      <c r="B24" s="9"/>
      <c r="C24" s="12"/>
      <c r="D24" s="12"/>
      <c r="E24" s="75"/>
      <c r="F24" s="75"/>
      <c r="G24" s="12"/>
      <c r="H24" s="12"/>
      <c r="I24" s="12"/>
      <c r="J24" s="12"/>
      <c r="K24" s="41"/>
      <c r="L24" s="12"/>
      <c r="M24" s="64"/>
      <c r="N24" s="12"/>
      <c r="O24" s="12"/>
    </row>
    <row r="25" spans="1:15" ht="13.5">
      <c r="A25" s="19" t="s">
        <v>89</v>
      </c>
      <c r="B25" s="197" t="s">
        <v>90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3.5">
      <c r="A26" s="19"/>
      <c r="B26" s="9"/>
      <c r="C26" s="12"/>
      <c r="D26" s="12"/>
      <c r="E26" s="12"/>
      <c r="F26" s="76"/>
      <c r="G26" s="12"/>
      <c r="H26" s="12"/>
      <c r="I26" s="12"/>
      <c r="J26" s="12"/>
      <c r="K26" s="12"/>
      <c r="L26" s="152" t="s">
        <v>18</v>
      </c>
      <c r="M26" s="152"/>
      <c r="N26" s="152"/>
      <c r="O26" s="152"/>
    </row>
    <row r="27" spans="1:15" ht="13.5">
      <c r="A27" s="19"/>
      <c r="B27" s="9"/>
      <c r="C27" s="12"/>
      <c r="D27" s="12"/>
      <c r="E27" s="12"/>
      <c r="F27" s="12"/>
      <c r="G27" s="12"/>
      <c r="H27" s="12"/>
      <c r="I27" s="12"/>
      <c r="J27" s="12"/>
      <c r="K27" s="12"/>
      <c r="L27" s="152" t="s">
        <v>19</v>
      </c>
      <c r="M27" s="152"/>
      <c r="N27" s="152"/>
      <c r="O27" s="152"/>
    </row>
  </sheetData>
  <mergeCells count="16">
    <mergeCell ref="G7:I7"/>
    <mergeCell ref="J7:L7"/>
    <mergeCell ref="A7:A8"/>
    <mergeCell ref="C9:F9"/>
    <mergeCell ref="G9:I9"/>
    <mergeCell ref="J9:L9"/>
    <mergeCell ref="L26:O26"/>
    <mergeCell ref="L27:O27"/>
    <mergeCell ref="A1:O1"/>
    <mergeCell ref="A4:O4"/>
    <mergeCell ref="C7:F7"/>
    <mergeCell ref="A2:O2"/>
    <mergeCell ref="M7:M8"/>
    <mergeCell ref="N7:N8"/>
    <mergeCell ref="O7:O8"/>
    <mergeCell ref="B7:B8"/>
  </mergeCells>
  <printOptions horizontalCentered="1"/>
  <pageMargins left="0.5" right="0.25" top="0.5" bottom="0.75" header="0.5" footer="0.5"/>
  <pageSetup horizontalDpi="600" verticalDpi="600" orientation="landscape" paperSize="9" scale="89" r:id="rId1"/>
  <headerFooter alignWithMargins="0">
    <oddHeader>&amp;RPart-I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="85" zoomScaleSheetLayoutView="85" workbookViewId="0" topLeftCell="A1">
      <pane ySplit="9" topLeftCell="BM10" activePane="bottomLeft" state="frozen"/>
      <selection pane="topLeft" activeCell="A1" sqref="A1"/>
      <selection pane="bottomLeft" activeCell="B26" sqref="B26"/>
    </sheetView>
  </sheetViews>
  <sheetFormatPr defaultColWidth="9.140625" defaultRowHeight="12.75"/>
  <cols>
    <col min="1" max="1" width="6.140625" style="1" customWidth="1"/>
    <col min="2" max="2" width="17.00390625" style="2" customWidth="1"/>
    <col min="3" max="3" width="10.421875" style="1" customWidth="1"/>
    <col min="4" max="4" width="10.00390625" style="1" customWidth="1"/>
    <col min="5" max="5" width="9.7109375" style="1" bestFit="1" customWidth="1"/>
    <col min="6" max="6" width="11.7109375" style="1" bestFit="1" customWidth="1"/>
    <col min="7" max="8" width="11.00390625" style="1" bestFit="1" customWidth="1"/>
    <col min="9" max="9" width="10.7109375" style="1" bestFit="1" customWidth="1"/>
    <col min="10" max="10" width="9.140625" style="1" customWidth="1"/>
    <col min="11" max="11" width="13.140625" style="1" customWidth="1"/>
    <col min="12" max="12" width="12.28125" style="1" customWidth="1"/>
    <col min="13" max="13" width="10.00390625" style="1" customWidth="1"/>
    <col min="14" max="14" width="9.57421875" style="1" bestFit="1" customWidth="1"/>
    <col min="15" max="16384" width="9.140625" style="1" customWidth="1"/>
  </cols>
  <sheetData>
    <row r="1" spans="1:13" ht="29.25" customHeight="1">
      <c r="A1" s="167" t="s">
        <v>80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s="69" customFormat="1" ht="25.5" customHeight="1">
      <c r="A2" s="170" t="s">
        <v>43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ht="13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6.5" customHeight="1">
      <c r="A4" s="168" t="s">
        <v>83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.75" customHeight="1">
      <c r="A6" s="8" t="s">
        <v>16</v>
      </c>
      <c r="B6" s="9"/>
      <c r="C6" s="91"/>
      <c r="D6" s="10"/>
      <c r="E6" s="10"/>
      <c r="F6" s="10"/>
      <c r="G6" s="84"/>
      <c r="H6" s="10"/>
      <c r="I6" s="10"/>
      <c r="J6" s="10"/>
      <c r="K6" s="10"/>
      <c r="L6" s="12"/>
      <c r="M6" s="12"/>
    </row>
    <row r="7" spans="1:13" s="26" customFormat="1" ht="30" customHeight="1">
      <c r="A7" s="166" t="s">
        <v>17</v>
      </c>
      <c r="B7" s="155" t="s">
        <v>2</v>
      </c>
      <c r="C7" s="169" t="s">
        <v>35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</row>
    <row r="8" spans="1:13" s="27" customFormat="1" ht="14.25" customHeight="1">
      <c r="A8" s="166"/>
      <c r="B8" s="155"/>
      <c r="C8" s="156" t="s">
        <v>44</v>
      </c>
      <c r="D8" s="156"/>
      <c r="E8" s="156" t="s">
        <v>45</v>
      </c>
      <c r="F8" s="156"/>
      <c r="G8" s="164" t="s">
        <v>22</v>
      </c>
      <c r="H8" s="165"/>
      <c r="I8" s="156" t="s">
        <v>48</v>
      </c>
      <c r="J8" s="156"/>
      <c r="K8" s="156" t="s">
        <v>49</v>
      </c>
      <c r="L8" s="156" t="s">
        <v>87</v>
      </c>
      <c r="M8" s="156" t="s">
        <v>50</v>
      </c>
    </row>
    <row r="9" spans="1:13" s="27" customFormat="1" ht="45" customHeight="1">
      <c r="A9" s="166"/>
      <c r="B9" s="155"/>
      <c r="C9" s="48" t="s">
        <v>46</v>
      </c>
      <c r="D9" s="48" t="s">
        <v>47</v>
      </c>
      <c r="E9" s="48" t="s">
        <v>46</v>
      </c>
      <c r="F9" s="48" t="s">
        <v>47</v>
      </c>
      <c r="G9" s="48" t="s">
        <v>46</v>
      </c>
      <c r="H9" s="48" t="s">
        <v>47</v>
      </c>
      <c r="I9" s="14" t="s">
        <v>75</v>
      </c>
      <c r="J9" s="14" t="s">
        <v>76</v>
      </c>
      <c r="K9" s="156"/>
      <c r="L9" s="156"/>
      <c r="M9" s="156"/>
    </row>
    <row r="10" spans="1:13" s="4" customFormat="1" ht="14.25">
      <c r="A10" s="66">
        <v>1</v>
      </c>
      <c r="B10" s="67">
        <v>2</v>
      </c>
      <c r="C10" s="68">
        <v>3</v>
      </c>
      <c r="D10" s="68">
        <v>4</v>
      </c>
      <c r="E10" s="68">
        <v>5</v>
      </c>
      <c r="F10" s="68">
        <v>6</v>
      </c>
      <c r="G10" s="68">
        <v>7</v>
      </c>
      <c r="H10" s="68">
        <v>8</v>
      </c>
      <c r="I10" s="68">
        <v>9</v>
      </c>
      <c r="J10" s="68">
        <v>10</v>
      </c>
      <c r="K10" s="66">
        <v>11</v>
      </c>
      <c r="L10" s="66">
        <v>12</v>
      </c>
      <c r="M10" s="66">
        <v>13</v>
      </c>
    </row>
    <row r="11" spans="1:14" s="63" customFormat="1" ht="15">
      <c r="A11" s="77">
        <v>1</v>
      </c>
      <c r="B11" s="61" t="s">
        <v>12</v>
      </c>
      <c r="C11" s="62">
        <v>8248</v>
      </c>
      <c r="D11" s="62">
        <v>0.27088</v>
      </c>
      <c r="E11" s="62">
        <v>1715</v>
      </c>
      <c r="F11" s="62">
        <v>0.10472</v>
      </c>
      <c r="G11" s="62">
        <v>1427</v>
      </c>
      <c r="H11" s="62">
        <v>0.05441</v>
      </c>
      <c r="I11" s="62">
        <f>C11+E11+G11</f>
        <v>11390</v>
      </c>
      <c r="J11" s="98">
        <f>D11+F11+H11</f>
        <v>0.43001</v>
      </c>
      <c r="K11" s="62">
        <v>13954</v>
      </c>
      <c r="L11" s="62">
        <v>6348</v>
      </c>
      <c r="M11" s="103">
        <v>10</v>
      </c>
      <c r="N11" s="63">
        <f>J11*68</f>
        <v>29.24068</v>
      </c>
    </row>
    <row r="12" spans="1:14" s="63" customFormat="1" ht="15">
      <c r="A12" s="77">
        <v>2</v>
      </c>
      <c r="B12" s="61" t="s">
        <v>13</v>
      </c>
      <c r="C12" s="62">
        <v>27282</v>
      </c>
      <c r="D12" s="62">
        <v>0.44183</v>
      </c>
      <c r="E12" s="62">
        <v>2130</v>
      </c>
      <c r="F12" s="62">
        <v>0.21845</v>
      </c>
      <c r="G12" s="62">
        <v>5535</v>
      </c>
      <c r="H12" s="62">
        <v>0.146825</v>
      </c>
      <c r="I12" s="62">
        <f aca="true" t="shared" si="0" ref="I12:I17">C12+E12+G12</f>
        <v>34947</v>
      </c>
      <c r="J12" s="98">
        <f aca="true" t="shared" si="1" ref="J12:J17">D12+F12+H12</f>
        <v>0.807105</v>
      </c>
      <c r="K12" s="62">
        <v>9741</v>
      </c>
      <c r="L12" s="62">
        <v>487</v>
      </c>
      <c r="M12" s="103">
        <v>11</v>
      </c>
      <c r="N12" s="63">
        <f>J12*68</f>
        <v>54.88314</v>
      </c>
    </row>
    <row r="13" spans="1:14" s="63" customFormat="1" ht="15">
      <c r="A13" s="77">
        <v>3</v>
      </c>
      <c r="B13" s="61" t="s">
        <v>5</v>
      </c>
      <c r="C13" s="62">
        <v>4911</v>
      </c>
      <c r="D13" s="62">
        <v>0.62556</v>
      </c>
      <c r="E13" s="62">
        <v>1496</v>
      </c>
      <c r="F13" s="62">
        <v>0.27275</v>
      </c>
      <c r="G13" s="62">
        <v>2603</v>
      </c>
      <c r="H13" s="62">
        <v>0.3546</v>
      </c>
      <c r="I13" s="62">
        <f>C13+E13+G13</f>
        <v>9010</v>
      </c>
      <c r="J13" s="98">
        <f t="shared" si="1"/>
        <v>1.25291</v>
      </c>
      <c r="K13" s="62">
        <v>27575</v>
      </c>
      <c r="L13" s="62">
        <v>3496</v>
      </c>
      <c r="M13" s="103">
        <v>257</v>
      </c>
      <c r="N13" s="63">
        <f>J13*68</f>
        <v>85.19788</v>
      </c>
    </row>
    <row r="14" spans="1:14" s="63" customFormat="1" ht="15">
      <c r="A14" s="77">
        <v>4</v>
      </c>
      <c r="B14" s="61" t="s">
        <v>9</v>
      </c>
      <c r="C14" s="62">
        <v>3635</v>
      </c>
      <c r="D14" s="98">
        <v>0.31685</v>
      </c>
      <c r="E14" s="62">
        <v>2117</v>
      </c>
      <c r="F14" s="98">
        <v>0.13731</v>
      </c>
      <c r="G14" s="62">
        <v>3178</v>
      </c>
      <c r="H14" s="98">
        <v>0.19237</v>
      </c>
      <c r="I14" s="62">
        <f t="shared" si="0"/>
        <v>8930</v>
      </c>
      <c r="J14" s="98">
        <f t="shared" si="1"/>
        <v>0.64653</v>
      </c>
      <c r="K14" s="62">
        <v>31862</v>
      </c>
      <c r="L14" s="62">
        <v>9079</v>
      </c>
      <c r="M14" s="103">
        <v>0</v>
      </c>
      <c r="N14" s="63">
        <f>J14*68</f>
        <v>43.964040000000004</v>
      </c>
    </row>
    <row r="15" spans="1:14" s="63" customFormat="1" ht="15">
      <c r="A15" s="77">
        <v>5</v>
      </c>
      <c r="B15" s="61" t="s">
        <v>11</v>
      </c>
      <c r="C15" s="62">
        <v>3019</v>
      </c>
      <c r="D15" s="62">
        <v>0.21164000000000002</v>
      </c>
      <c r="E15" s="62">
        <v>11001</v>
      </c>
      <c r="F15" s="62">
        <v>0.87098</v>
      </c>
      <c r="G15" s="62">
        <v>4333</v>
      </c>
      <c r="H15" s="62">
        <v>0.351205</v>
      </c>
      <c r="I15" s="62">
        <f t="shared" si="0"/>
        <v>18353</v>
      </c>
      <c r="J15" s="98">
        <f t="shared" si="1"/>
        <v>1.433825</v>
      </c>
      <c r="K15" s="62">
        <v>23741</v>
      </c>
      <c r="L15" s="62">
        <v>1568</v>
      </c>
      <c r="M15" s="103">
        <v>40</v>
      </c>
      <c r="N15" s="63">
        <f>J15*68</f>
        <v>97.50009999999999</v>
      </c>
    </row>
    <row r="16" spans="1:14" ht="15">
      <c r="A16" s="116">
        <v>6</v>
      </c>
      <c r="B16" s="117" t="s">
        <v>1</v>
      </c>
      <c r="C16" s="15">
        <v>299</v>
      </c>
      <c r="D16" s="15">
        <v>0.00299</v>
      </c>
      <c r="E16" s="15">
        <v>252</v>
      </c>
      <c r="F16" s="15">
        <v>0.00252</v>
      </c>
      <c r="G16" s="15">
        <v>191</v>
      </c>
      <c r="H16" s="15">
        <v>0.00191</v>
      </c>
      <c r="I16" s="15">
        <f t="shared" si="0"/>
        <v>742</v>
      </c>
      <c r="J16" s="92">
        <f t="shared" si="1"/>
        <v>0.00742</v>
      </c>
      <c r="K16" s="15">
        <v>152</v>
      </c>
      <c r="L16" s="15">
        <v>30</v>
      </c>
      <c r="M16" s="118">
        <v>8</v>
      </c>
      <c r="N16" s="1">
        <f aca="true" t="shared" si="2" ref="N16:N23">J16*68</f>
        <v>0.50456</v>
      </c>
    </row>
    <row r="17" spans="1:14" s="63" customFormat="1" ht="15">
      <c r="A17" s="77">
        <v>7</v>
      </c>
      <c r="B17" s="61" t="s">
        <v>10</v>
      </c>
      <c r="C17" s="62">
        <v>1040</v>
      </c>
      <c r="D17" s="62">
        <v>0.13837</v>
      </c>
      <c r="E17" s="62">
        <v>2689</v>
      </c>
      <c r="F17" s="62">
        <v>0.54557</v>
      </c>
      <c r="G17" s="62">
        <v>1282</v>
      </c>
      <c r="H17" s="62">
        <v>0.15419</v>
      </c>
      <c r="I17" s="62">
        <f t="shared" si="0"/>
        <v>5011</v>
      </c>
      <c r="J17" s="98">
        <f t="shared" si="1"/>
        <v>0.83813</v>
      </c>
      <c r="K17" s="62">
        <v>25229</v>
      </c>
      <c r="L17" s="62">
        <v>280</v>
      </c>
      <c r="M17" s="103">
        <v>15</v>
      </c>
      <c r="N17" s="63">
        <f t="shared" si="2"/>
        <v>56.99284</v>
      </c>
    </row>
    <row r="18" spans="1:14" s="111" customFormat="1" ht="15">
      <c r="A18" s="119">
        <v>8</v>
      </c>
      <c r="B18" s="112" t="s">
        <v>6</v>
      </c>
      <c r="C18" s="113">
        <v>700</v>
      </c>
      <c r="D18" s="113">
        <v>0.05519</v>
      </c>
      <c r="E18" s="113">
        <v>848</v>
      </c>
      <c r="F18" s="113">
        <v>0.08437</v>
      </c>
      <c r="G18" s="113">
        <v>790</v>
      </c>
      <c r="H18" s="120">
        <v>0.0446</v>
      </c>
      <c r="I18" s="15">
        <f aca="true" t="shared" si="3" ref="I18:I23">C18+E18+G18</f>
        <v>2338</v>
      </c>
      <c r="J18" s="92">
        <f aca="true" t="shared" si="4" ref="J18:J23">D18+F18+H18</f>
        <v>0.18416000000000002</v>
      </c>
      <c r="K18" s="115">
        <v>4344</v>
      </c>
      <c r="L18" s="115">
        <v>121</v>
      </c>
      <c r="M18" s="115">
        <v>1</v>
      </c>
      <c r="N18" s="1">
        <f t="shared" si="2"/>
        <v>12.52288</v>
      </c>
    </row>
    <row r="19" spans="1:14" s="63" customFormat="1" ht="15">
      <c r="A19" s="77">
        <v>9</v>
      </c>
      <c r="B19" s="146" t="s">
        <v>7</v>
      </c>
      <c r="C19" s="62">
        <v>1530</v>
      </c>
      <c r="D19" s="62">
        <v>0.06919</v>
      </c>
      <c r="E19" s="62">
        <v>1916</v>
      </c>
      <c r="F19" s="143">
        <v>0.0888</v>
      </c>
      <c r="G19" s="143">
        <v>1731</v>
      </c>
      <c r="H19" s="143">
        <v>0.05526</v>
      </c>
      <c r="I19" s="62">
        <f t="shared" si="3"/>
        <v>5177</v>
      </c>
      <c r="J19" s="98">
        <f t="shared" si="4"/>
        <v>0.21325000000000002</v>
      </c>
      <c r="K19" s="62">
        <v>7247</v>
      </c>
      <c r="L19" s="62">
        <v>466</v>
      </c>
      <c r="M19" s="99">
        <v>35</v>
      </c>
      <c r="N19" s="63">
        <f t="shared" si="2"/>
        <v>14.501000000000001</v>
      </c>
    </row>
    <row r="20" spans="1:14" s="63" customFormat="1" ht="15">
      <c r="A20" s="77">
        <v>10</v>
      </c>
      <c r="B20" s="61" t="s">
        <v>0</v>
      </c>
      <c r="C20" s="62">
        <v>27252</v>
      </c>
      <c r="D20" s="62">
        <v>0.51967</v>
      </c>
      <c r="E20" s="62">
        <v>536</v>
      </c>
      <c r="F20" s="62">
        <v>0.0237</v>
      </c>
      <c r="G20" s="62">
        <v>10864</v>
      </c>
      <c r="H20" s="143">
        <v>0.2296</v>
      </c>
      <c r="I20" s="62">
        <f>C20+E20+G20</f>
        <v>38652</v>
      </c>
      <c r="J20" s="98">
        <f>D20+F20+H20</f>
        <v>0.7729699999999999</v>
      </c>
      <c r="K20" s="62">
        <v>33312</v>
      </c>
      <c r="L20" s="62">
        <v>819</v>
      </c>
      <c r="M20" s="103">
        <v>354</v>
      </c>
      <c r="N20" s="63">
        <f t="shared" si="2"/>
        <v>52.56196</v>
      </c>
    </row>
    <row r="21" spans="1:14" s="63" customFormat="1" ht="15">
      <c r="A21" s="77">
        <v>11</v>
      </c>
      <c r="B21" s="61" t="s">
        <v>8</v>
      </c>
      <c r="C21" s="62">
        <v>971</v>
      </c>
      <c r="D21" s="62">
        <v>0.14297</v>
      </c>
      <c r="E21" s="62">
        <v>2084</v>
      </c>
      <c r="F21" s="62">
        <v>0.1846</v>
      </c>
      <c r="G21" s="62">
        <v>1029</v>
      </c>
      <c r="H21" s="143">
        <v>0.09823</v>
      </c>
      <c r="I21" s="62">
        <f t="shared" si="3"/>
        <v>4084</v>
      </c>
      <c r="J21" s="98">
        <f t="shared" si="4"/>
        <v>0.4258</v>
      </c>
      <c r="K21" s="145">
        <v>12751</v>
      </c>
      <c r="L21" s="103">
        <v>0</v>
      </c>
      <c r="M21" s="103">
        <v>0</v>
      </c>
      <c r="N21" s="63">
        <f t="shared" si="2"/>
        <v>28.9544</v>
      </c>
    </row>
    <row r="22" spans="1:14" ht="15">
      <c r="A22" s="116">
        <v>12</v>
      </c>
      <c r="B22" s="117" t="s">
        <v>4</v>
      </c>
      <c r="C22" s="15">
        <v>1653</v>
      </c>
      <c r="D22" s="15">
        <f>0.13609+0.00696</f>
        <v>0.14304999999999998</v>
      </c>
      <c r="E22" s="15">
        <f>181+110</f>
        <v>291</v>
      </c>
      <c r="F22" s="15">
        <v>0.0106</v>
      </c>
      <c r="G22" s="15">
        <v>834</v>
      </c>
      <c r="H22" s="15">
        <v>0.10523</v>
      </c>
      <c r="I22" s="15">
        <f t="shared" si="3"/>
        <v>2778</v>
      </c>
      <c r="J22" s="92">
        <f t="shared" si="4"/>
        <v>0.25888</v>
      </c>
      <c r="K22" s="15">
        <f>3819+8151</f>
        <v>11970</v>
      </c>
      <c r="L22" s="15">
        <v>357</v>
      </c>
      <c r="M22" s="118">
        <v>3</v>
      </c>
      <c r="N22" s="1">
        <f t="shared" si="2"/>
        <v>17.603839999999998</v>
      </c>
    </row>
    <row r="23" spans="1:14" ht="15">
      <c r="A23" s="116">
        <v>13</v>
      </c>
      <c r="B23" s="117" t="s">
        <v>3</v>
      </c>
      <c r="C23" s="15">
        <v>7319</v>
      </c>
      <c r="D23" s="92">
        <v>0.38943</v>
      </c>
      <c r="E23" s="15">
        <v>1795</v>
      </c>
      <c r="F23" s="92">
        <v>0.10955</v>
      </c>
      <c r="G23" s="15">
        <v>2318</v>
      </c>
      <c r="H23" s="92">
        <v>0.09955</v>
      </c>
      <c r="I23" s="15">
        <f t="shared" si="3"/>
        <v>11432</v>
      </c>
      <c r="J23" s="92">
        <f t="shared" si="4"/>
        <v>0.59853</v>
      </c>
      <c r="K23" s="15">
        <v>10408</v>
      </c>
      <c r="L23" s="15">
        <v>45</v>
      </c>
      <c r="M23" s="118">
        <v>2</v>
      </c>
      <c r="N23" s="1">
        <f t="shared" si="2"/>
        <v>40.70004</v>
      </c>
    </row>
    <row r="24" spans="1:14" ht="19.5" customHeight="1">
      <c r="A24" s="16"/>
      <c r="B24" s="17" t="s">
        <v>14</v>
      </c>
      <c r="C24" s="49">
        <f aca="true" t="shared" si="5" ref="C24:M24">SUM(C11:C23)</f>
        <v>87859</v>
      </c>
      <c r="D24" s="39">
        <f t="shared" si="5"/>
        <v>3.3276200000000005</v>
      </c>
      <c r="E24" s="49">
        <f t="shared" si="5"/>
        <v>28870</v>
      </c>
      <c r="F24" s="39">
        <f t="shared" si="5"/>
        <v>2.6539200000000003</v>
      </c>
      <c r="G24" s="49">
        <f t="shared" si="5"/>
        <v>36115</v>
      </c>
      <c r="H24" s="39">
        <f t="shared" si="5"/>
        <v>1.8879800000000004</v>
      </c>
      <c r="I24" s="49">
        <f>SUM(I11:I23)</f>
        <v>152844</v>
      </c>
      <c r="J24" s="39">
        <f>SUM(J11:J23)</f>
        <v>7.86952</v>
      </c>
      <c r="K24" s="49">
        <f t="shared" si="5"/>
        <v>212286</v>
      </c>
      <c r="L24" s="49">
        <f>SUM(L11:L23)</f>
        <v>23096</v>
      </c>
      <c r="M24" s="102">
        <f t="shared" si="5"/>
        <v>736</v>
      </c>
      <c r="N24" s="1">
        <f>J24*68</f>
        <v>535.12736</v>
      </c>
    </row>
    <row r="25" spans="1:14" ht="13.5">
      <c r="A25" s="12"/>
      <c r="B25" s="9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">
        <f>J25*68</f>
        <v>0</v>
      </c>
    </row>
    <row r="26" spans="1:13" ht="13.5">
      <c r="A26" s="19" t="s">
        <v>89</v>
      </c>
      <c r="B26" s="197" t="s">
        <v>90</v>
      </c>
      <c r="C26" s="85"/>
      <c r="D26" s="106"/>
      <c r="E26" s="122"/>
      <c r="F26" s="106"/>
      <c r="G26" s="105"/>
      <c r="H26" s="85"/>
      <c r="I26" s="87"/>
      <c r="J26" s="87"/>
      <c r="K26" s="12"/>
      <c r="L26" s="41"/>
      <c r="M26" s="12"/>
    </row>
    <row r="27" spans="1:13" ht="12.75" customHeight="1">
      <c r="A27" s="12"/>
      <c r="B27" s="9"/>
      <c r="C27" s="86"/>
      <c r="D27" s="88"/>
      <c r="E27" s="86"/>
      <c r="F27" s="88"/>
      <c r="G27" s="86"/>
      <c r="H27" s="105"/>
      <c r="I27" s="86"/>
      <c r="J27" s="86"/>
      <c r="K27" s="12"/>
      <c r="L27" s="12"/>
      <c r="M27" s="12"/>
    </row>
    <row r="28" spans="1:13" ht="15">
      <c r="A28" s="12"/>
      <c r="B28" s="9"/>
      <c r="C28" s="12"/>
      <c r="D28" s="12"/>
      <c r="E28" s="12"/>
      <c r="F28" s="12"/>
      <c r="G28" s="12"/>
      <c r="H28" s="12"/>
      <c r="I28" s="12"/>
      <c r="J28" s="12"/>
      <c r="K28" s="163" t="s">
        <v>18</v>
      </c>
      <c r="L28" s="163"/>
      <c r="M28" s="163"/>
    </row>
    <row r="29" spans="1:13" ht="13.5">
      <c r="A29" s="12"/>
      <c r="B29" s="9"/>
      <c r="C29" s="12"/>
      <c r="D29" s="12"/>
      <c r="E29" s="12"/>
      <c r="F29" s="12"/>
      <c r="G29" s="12"/>
      <c r="H29" s="12"/>
      <c r="I29" s="12"/>
      <c r="J29" s="12"/>
      <c r="K29" s="152" t="s">
        <v>19</v>
      </c>
      <c r="L29" s="152"/>
      <c r="M29" s="152"/>
    </row>
  </sheetData>
  <mergeCells count="15">
    <mergeCell ref="K29:M29"/>
    <mergeCell ref="A7:A9"/>
    <mergeCell ref="A1:M1"/>
    <mergeCell ref="A4:M4"/>
    <mergeCell ref="B7:B9"/>
    <mergeCell ref="C7:M7"/>
    <mergeCell ref="L8:L9"/>
    <mergeCell ref="M8:M9"/>
    <mergeCell ref="A2:M2"/>
    <mergeCell ref="E8:F8"/>
    <mergeCell ref="K28:M28"/>
    <mergeCell ref="C8:D8"/>
    <mergeCell ref="I8:J8"/>
    <mergeCell ref="K8:K9"/>
    <mergeCell ref="G8:H8"/>
  </mergeCells>
  <printOptions horizontalCentered="1"/>
  <pageMargins left="0.5" right="0.25" top="0.75" bottom="0.75" header="0.5" footer="0.5"/>
  <pageSetup horizontalDpi="600" verticalDpi="600" orientation="landscape" paperSize="9" r:id="rId1"/>
  <headerFooter alignWithMargins="0">
    <oddHeader>&amp;RPart-II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view="pageBreakPreview" zoomScale="85" zoomScaleSheetLayoutView="85" workbookViewId="0" topLeftCell="A1">
      <pane xSplit="3" ySplit="11" topLeftCell="D21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B32" sqref="B32"/>
    </sheetView>
  </sheetViews>
  <sheetFormatPr defaultColWidth="9.140625" defaultRowHeight="12.75"/>
  <cols>
    <col min="1" max="1" width="4.57421875" style="1" customWidth="1"/>
    <col min="2" max="2" width="17.7109375" style="2" customWidth="1"/>
    <col min="3" max="3" width="11.7109375" style="1" hidden="1" customWidth="1"/>
    <col min="4" max="4" width="12.421875" style="1" customWidth="1"/>
    <col min="5" max="5" width="13.7109375" style="3" customWidth="1"/>
    <col min="6" max="13" width="11.7109375" style="1" customWidth="1"/>
    <col min="14" max="14" width="11.8515625" style="1" customWidth="1"/>
    <col min="15" max="15" width="11.00390625" style="1" customWidth="1"/>
    <col min="16" max="16" width="13.8515625" style="1" customWidth="1"/>
    <col min="17" max="17" width="13.140625" style="1" customWidth="1"/>
    <col min="18" max="18" width="0.13671875" style="1" hidden="1" customWidth="1"/>
    <col min="19" max="19" width="12.00390625" style="1" hidden="1" customWidth="1"/>
    <col min="20" max="20" width="11.7109375" style="1" bestFit="1" customWidth="1"/>
    <col min="21" max="21" width="11.421875" style="1" bestFit="1" customWidth="1"/>
    <col min="22" max="16384" width="9.140625" style="1" customWidth="1"/>
  </cols>
  <sheetData>
    <row r="1" spans="1:19" ht="16.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71"/>
      <c r="Q1" s="171"/>
      <c r="R1" s="5"/>
      <c r="S1" s="5"/>
    </row>
    <row r="2" spans="1:17" ht="31.5" customHeight="1">
      <c r="A2" s="173" t="s">
        <v>82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</row>
    <row r="3" spans="1:17" ht="1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5" customHeight="1">
      <c r="A4" s="175" t="s">
        <v>21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</row>
    <row r="5" spans="1:17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44"/>
    </row>
    <row r="6" spans="1:17" ht="20.25" customHeight="1">
      <c r="A6" s="154" t="s">
        <v>84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</row>
    <row r="7" spans="1:17" ht="13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9" s="12" customFormat="1" ht="15.75">
      <c r="A8" s="8" t="s">
        <v>16</v>
      </c>
      <c r="C8" s="10"/>
      <c r="D8" s="10"/>
      <c r="E8" s="11"/>
      <c r="F8" s="10"/>
      <c r="G8" s="10"/>
      <c r="H8" s="10"/>
      <c r="I8" s="10"/>
      <c r="J8" s="10"/>
      <c r="K8" s="10"/>
      <c r="L8" s="10"/>
      <c r="M8" s="10"/>
      <c r="N8" s="45"/>
      <c r="O8" s="10"/>
      <c r="P8" s="10"/>
      <c r="Q8" s="21" t="s">
        <v>32</v>
      </c>
      <c r="R8" s="10"/>
      <c r="S8" s="10"/>
    </row>
    <row r="9" spans="1:19" s="24" customFormat="1" ht="43.5" customHeight="1">
      <c r="A9" s="155" t="s">
        <v>17</v>
      </c>
      <c r="B9" s="155" t="s">
        <v>2</v>
      </c>
      <c r="C9" s="23" t="s">
        <v>15</v>
      </c>
      <c r="D9" s="155" t="s">
        <v>81</v>
      </c>
      <c r="E9" s="155" t="s">
        <v>37</v>
      </c>
      <c r="F9" s="155"/>
      <c r="G9" s="155" t="s">
        <v>41</v>
      </c>
      <c r="H9" s="155"/>
      <c r="I9" s="155" t="s">
        <v>42</v>
      </c>
      <c r="J9" s="155"/>
      <c r="K9" s="155" t="s">
        <v>25</v>
      </c>
      <c r="L9" s="155" t="s">
        <v>33</v>
      </c>
      <c r="M9" s="172" t="s">
        <v>26</v>
      </c>
      <c r="N9" s="172"/>
      <c r="O9" s="172"/>
      <c r="P9" s="172"/>
      <c r="Q9" s="172"/>
      <c r="R9" s="172"/>
      <c r="S9" s="172"/>
    </row>
    <row r="10" spans="1:19" s="24" customFormat="1" ht="57.75" customHeight="1">
      <c r="A10" s="155"/>
      <c r="B10" s="155"/>
      <c r="C10" s="23"/>
      <c r="D10" s="155"/>
      <c r="E10" s="28" t="s">
        <v>23</v>
      </c>
      <c r="F10" s="28" t="s">
        <v>24</v>
      </c>
      <c r="G10" s="28" t="s">
        <v>23</v>
      </c>
      <c r="H10" s="28" t="s">
        <v>24</v>
      </c>
      <c r="I10" s="28" t="s">
        <v>23</v>
      </c>
      <c r="J10" s="28" t="s">
        <v>24</v>
      </c>
      <c r="K10" s="155"/>
      <c r="L10" s="155"/>
      <c r="M10" s="28" t="s">
        <v>27</v>
      </c>
      <c r="N10" s="28" t="s">
        <v>28</v>
      </c>
      <c r="O10" s="28" t="s">
        <v>36</v>
      </c>
      <c r="P10" s="28" t="s">
        <v>29</v>
      </c>
      <c r="Q10" s="29" t="s">
        <v>34</v>
      </c>
      <c r="R10" s="25"/>
      <c r="S10" s="25"/>
    </row>
    <row r="11" spans="1:22" s="12" customFormat="1" ht="12.75">
      <c r="A11" s="13"/>
      <c r="B11" s="94">
        <v>1</v>
      </c>
      <c r="C11" s="14"/>
      <c r="D11" s="14">
        <v>2</v>
      </c>
      <c r="E11" s="94">
        <v>3</v>
      </c>
      <c r="F11" s="14">
        <v>4</v>
      </c>
      <c r="G11" s="94">
        <v>5</v>
      </c>
      <c r="H11" s="14">
        <v>6</v>
      </c>
      <c r="I11" s="94">
        <v>5</v>
      </c>
      <c r="J11" s="14">
        <v>6</v>
      </c>
      <c r="K11" s="94">
        <v>7</v>
      </c>
      <c r="L11" s="14">
        <v>8</v>
      </c>
      <c r="M11" s="94">
        <v>9</v>
      </c>
      <c r="N11" s="14">
        <v>10</v>
      </c>
      <c r="O11" s="94">
        <v>11</v>
      </c>
      <c r="P11" s="14">
        <v>12</v>
      </c>
      <c r="Q11" s="94">
        <v>13</v>
      </c>
      <c r="R11" s="16"/>
      <c r="S11" s="16"/>
      <c r="T11" s="41">
        <f>M21/68</f>
        <v>0.7729699999999999</v>
      </c>
      <c r="U11" s="41"/>
      <c r="V11" s="41"/>
    </row>
    <row r="12" spans="1:21" s="101" customFormat="1" ht="15">
      <c r="A12" s="96">
        <v>1</v>
      </c>
      <c r="B12" s="61" t="s">
        <v>12</v>
      </c>
      <c r="C12" s="62">
        <v>2912</v>
      </c>
      <c r="D12" s="98">
        <v>77.7490114</v>
      </c>
      <c r="E12" s="62"/>
      <c r="F12" s="62"/>
      <c r="G12" s="97"/>
      <c r="H12" s="62"/>
      <c r="I12" s="97"/>
      <c r="J12" s="62"/>
      <c r="K12" s="62"/>
      <c r="L12" s="97">
        <f>SUM(D12:K12)</f>
        <v>77.7490114</v>
      </c>
      <c r="M12" s="62">
        <v>35.24677</v>
      </c>
      <c r="N12" s="62">
        <v>8.99911</v>
      </c>
      <c r="O12" s="62">
        <v>3.16589</v>
      </c>
      <c r="P12" s="62">
        <v>0.13431</v>
      </c>
      <c r="Q12" s="62">
        <f aca="true" t="shared" si="0" ref="Q12:Q24">SUM(M12:P12)</f>
        <v>47.546079999999996</v>
      </c>
      <c r="R12" s="99"/>
      <c r="S12" s="99"/>
      <c r="T12" s="100">
        <v>0.714</v>
      </c>
      <c r="U12" s="143">
        <f>M12-T12</f>
        <v>34.53277</v>
      </c>
    </row>
    <row r="13" spans="1:21" s="101" customFormat="1" ht="15">
      <c r="A13" s="96">
        <v>2</v>
      </c>
      <c r="B13" s="61" t="s">
        <v>13</v>
      </c>
      <c r="C13" s="62">
        <v>4447</v>
      </c>
      <c r="D13" s="98">
        <v>101.55124</v>
      </c>
      <c r="E13" s="62"/>
      <c r="F13" s="62"/>
      <c r="G13" s="97"/>
      <c r="H13" s="62"/>
      <c r="I13" s="97"/>
      <c r="J13" s="62"/>
      <c r="K13" s="62"/>
      <c r="L13" s="97">
        <f aca="true" t="shared" si="1" ref="L13:L27">SUM(D13:K13)</f>
        <v>101.55124</v>
      </c>
      <c r="M13" s="62">
        <v>44.04921</v>
      </c>
      <c r="N13" s="98">
        <v>0.97211</v>
      </c>
      <c r="O13" s="62">
        <v>4.38279</v>
      </c>
      <c r="P13" s="62">
        <v>0.26883</v>
      </c>
      <c r="Q13" s="62">
        <f t="shared" si="0"/>
        <v>49.672940000000004</v>
      </c>
      <c r="R13" s="99"/>
      <c r="S13" s="99"/>
      <c r="T13" s="100">
        <v>0.9044</v>
      </c>
      <c r="U13" s="143">
        <f aca="true" t="shared" si="2" ref="U13:U24">M13-T13</f>
        <v>43.14481</v>
      </c>
    </row>
    <row r="14" spans="1:21" s="101" customFormat="1" ht="15">
      <c r="A14" s="96">
        <v>3</v>
      </c>
      <c r="B14" s="61" t="s">
        <v>5</v>
      </c>
      <c r="C14" s="62">
        <v>2895</v>
      </c>
      <c r="D14" s="98">
        <v>102.12839580000008</v>
      </c>
      <c r="E14" s="62"/>
      <c r="F14" s="62"/>
      <c r="G14" s="97"/>
      <c r="H14" s="62"/>
      <c r="I14" s="97"/>
      <c r="J14" s="62"/>
      <c r="K14" s="62"/>
      <c r="L14" s="62">
        <f t="shared" si="1"/>
        <v>102.12839580000008</v>
      </c>
      <c r="M14" s="62">
        <v>101.41429</v>
      </c>
      <c r="N14" s="62">
        <v>2.41326</v>
      </c>
      <c r="O14" s="62">
        <v>7.63483</v>
      </c>
      <c r="P14" s="62">
        <v>0.20282</v>
      </c>
      <c r="Q14" s="62">
        <f t="shared" si="0"/>
        <v>111.66519999999998</v>
      </c>
      <c r="R14" s="99"/>
      <c r="S14" s="99"/>
      <c r="T14" s="100">
        <v>0.21148</v>
      </c>
      <c r="U14" s="104">
        <f>M14-T14</f>
        <v>101.20281</v>
      </c>
    </row>
    <row r="15" spans="1:21" s="101" customFormat="1" ht="15">
      <c r="A15" s="96">
        <v>4</v>
      </c>
      <c r="B15" s="61" t="s">
        <v>9</v>
      </c>
      <c r="C15" s="62">
        <v>4593</v>
      </c>
      <c r="D15" s="98">
        <v>76.05086999999997</v>
      </c>
      <c r="E15" s="62"/>
      <c r="F15" s="62"/>
      <c r="G15" s="97"/>
      <c r="H15" s="62"/>
      <c r="I15" s="97"/>
      <c r="J15" s="62"/>
      <c r="K15" s="62"/>
      <c r="L15" s="62">
        <f>SUM(D15:K15)</f>
        <v>76.05086999999997</v>
      </c>
      <c r="M15" s="62">
        <v>53.75877</v>
      </c>
      <c r="N15" s="62">
        <v>1.70102</v>
      </c>
      <c r="O15" s="62">
        <v>7.19078</v>
      </c>
      <c r="P15" s="62">
        <v>0.11204</v>
      </c>
      <c r="Q15" s="62">
        <f t="shared" si="0"/>
        <v>62.76261</v>
      </c>
      <c r="R15" s="99"/>
      <c r="S15" s="99"/>
      <c r="T15" s="100">
        <v>6.46</v>
      </c>
      <c r="U15" s="143">
        <f t="shared" si="2"/>
        <v>47.29877</v>
      </c>
    </row>
    <row r="16" spans="1:21" s="101" customFormat="1" ht="15">
      <c r="A16" s="96">
        <v>5</v>
      </c>
      <c r="B16" s="61" t="s">
        <v>11</v>
      </c>
      <c r="C16" s="62">
        <v>2539</v>
      </c>
      <c r="D16" s="98">
        <v>116.91743500000001</v>
      </c>
      <c r="E16" s="62"/>
      <c r="F16" s="62"/>
      <c r="G16" s="97"/>
      <c r="H16" s="62"/>
      <c r="I16" s="97"/>
      <c r="J16" s="62"/>
      <c r="K16" s="62"/>
      <c r="L16" s="97">
        <f t="shared" si="1"/>
        <v>116.91743500000001</v>
      </c>
      <c r="M16" s="62">
        <v>91.99748</v>
      </c>
      <c r="N16" s="62">
        <v>2.15641</v>
      </c>
      <c r="O16" s="62">
        <v>4.2487</v>
      </c>
      <c r="P16" s="62">
        <v>0.35217</v>
      </c>
      <c r="Q16" s="62">
        <f t="shared" si="0"/>
        <v>98.75475999999999</v>
      </c>
      <c r="R16" s="99"/>
      <c r="S16" s="99"/>
      <c r="T16" s="100">
        <v>2.1855199999999995</v>
      </c>
      <c r="U16" s="143">
        <f t="shared" si="2"/>
        <v>89.81196</v>
      </c>
    </row>
    <row r="17" spans="1:21" s="12" customFormat="1" ht="15">
      <c r="A17" s="123">
        <v>6</v>
      </c>
      <c r="B17" s="117" t="s">
        <v>1</v>
      </c>
      <c r="C17" s="15">
        <v>3620</v>
      </c>
      <c r="D17" s="92">
        <v>94.8114602</v>
      </c>
      <c r="E17" s="15"/>
      <c r="F17" s="15"/>
      <c r="G17" s="124"/>
      <c r="H17" s="15"/>
      <c r="I17" s="124"/>
      <c r="J17" s="15"/>
      <c r="K17" s="15"/>
      <c r="L17" s="15">
        <f t="shared" si="1"/>
        <v>94.8114602</v>
      </c>
      <c r="M17" s="15">
        <v>28.82953</v>
      </c>
      <c r="N17" s="15">
        <v>1.01716</v>
      </c>
      <c r="O17" s="15">
        <v>0.04</v>
      </c>
      <c r="P17" s="15">
        <v>0.40148</v>
      </c>
      <c r="Q17" s="15">
        <f t="shared" si="0"/>
        <v>30.288169999999997</v>
      </c>
      <c r="R17" s="16"/>
      <c r="S17" s="16"/>
      <c r="T17" s="125">
        <v>7.408600000000001</v>
      </c>
      <c r="U17" s="121">
        <f t="shared" si="2"/>
        <v>21.42093</v>
      </c>
    </row>
    <row r="18" spans="1:21" s="101" customFormat="1" ht="15">
      <c r="A18" s="96">
        <v>7</v>
      </c>
      <c r="B18" s="61" t="s">
        <v>10</v>
      </c>
      <c r="C18" s="62">
        <v>3872</v>
      </c>
      <c r="D18" s="98">
        <v>77.21972000000002</v>
      </c>
      <c r="E18" s="62"/>
      <c r="F18" s="62"/>
      <c r="G18" s="97"/>
      <c r="H18" s="62"/>
      <c r="I18" s="97"/>
      <c r="J18" s="62"/>
      <c r="K18" s="62"/>
      <c r="L18" s="62">
        <f t="shared" si="1"/>
        <v>77.21972000000002</v>
      </c>
      <c r="M18" s="62">
        <v>55.63584</v>
      </c>
      <c r="N18" s="62">
        <v>1.3422</v>
      </c>
      <c r="O18" s="62">
        <v>4.93021</v>
      </c>
      <c r="P18" s="62">
        <v>1.27456</v>
      </c>
      <c r="Q18" s="62">
        <f t="shared" si="0"/>
        <v>63.18281</v>
      </c>
      <c r="R18" s="99"/>
      <c r="S18" s="99"/>
      <c r="T18" s="100">
        <v>0.10336000000000001</v>
      </c>
      <c r="U18" s="143">
        <f t="shared" si="2"/>
        <v>55.53248</v>
      </c>
    </row>
    <row r="19" spans="1:21" s="12" customFormat="1" ht="15">
      <c r="A19" s="123">
        <v>8</v>
      </c>
      <c r="B19" s="117" t="s">
        <v>6</v>
      </c>
      <c r="C19" s="15">
        <v>3006</v>
      </c>
      <c r="D19" s="92">
        <v>142.6262288000001</v>
      </c>
      <c r="E19" s="15"/>
      <c r="F19" s="15"/>
      <c r="G19" s="124"/>
      <c r="H19" s="15"/>
      <c r="I19" s="124"/>
      <c r="J19" s="15"/>
      <c r="K19" s="15"/>
      <c r="L19" s="15">
        <f t="shared" si="1"/>
        <v>142.6262288000001</v>
      </c>
      <c r="M19" s="15">
        <v>12.96474</v>
      </c>
      <c r="N19" s="15">
        <v>0.30192</v>
      </c>
      <c r="O19" s="15">
        <v>0.2945</v>
      </c>
      <c r="P19" s="15">
        <v>0.0125</v>
      </c>
      <c r="Q19" s="15">
        <f t="shared" si="0"/>
        <v>13.57366</v>
      </c>
      <c r="R19" s="16"/>
      <c r="S19" s="16"/>
      <c r="T19" s="125">
        <v>11.269639999999999</v>
      </c>
      <c r="U19" s="126">
        <f>M19-T19</f>
        <v>1.6951000000000018</v>
      </c>
    </row>
    <row r="20" spans="1:21" s="101" customFormat="1" ht="15">
      <c r="A20" s="96">
        <v>9</v>
      </c>
      <c r="B20" s="61" t="s">
        <v>7</v>
      </c>
      <c r="C20" s="62"/>
      <c r="D20" s="98">
        <v>46.57350690000001</v>
      </c>
      <c r="E20" s="62"/>
      <c r="F20" s="62"/>
      <c r="G20" s="97"/>
      <c r="H20" s="62"/>
      <c r="I20" s="97"/>
      <c r="J20" s="62"/>
      <c r="K20" s="62"/>
      <c r="L20" s="62">
        <f t="shared" si="1"/>
        <v>46.57350690000001</v>
      </c>
      <c r="M20" s="62">
        <f>26.67991+3.6812</f>
        <v>30.36111</v>
      </c>
      <c r="N20" s="62">
        <v>1.76909</v>
      </c>
      <c r="O20" s="62">
        <f>6.49942+2.83829</f>
        <v>9.33771</v>
      </c>
      <c r="P20" s="62">
        <v>0.847237</v>
      </c>
      <c r="Q20" s="62">
        <f t="shared" si="0"/>
        <v>42.315147</v>
      </c>
      <c r="R20" s="99"/>
      <c r="S20" s="99"/>
      <c r="T20" s="100">
        <v>0</v>
      </c>
      <c r="U20" s="143">
        <f t="shared" si="2"/>
        <v>30.36111</v>
      </c>
    </row>
    <row r="21" spans="1:21" s="101" customFormat="1" ht="15">
      <c r="A21" s="96">
        <v>10</v>
      </c>
      <c r="B21" s="61" t="s">
        <v>0</v>
      </c>
      <c r="C21" s="62"/>
      <c r="D21" s="98">
        <v>139.78860359999993</v>
      </c>
      <c r="E21" s="62"/>
      <c r="F21" s="62"/>
      <c r="G21" s="97"/>
      <c r="H21" s="62"/>
      <c r="I21" s="97"/>
      <c r="J21" s="62"/>
      <c r="K21" s="62"/>
      <c r="L21" s="97">
        <f t="shared" si="1"/>
        <v>139.78860359999993</v>
      </c>
      <c r="M21" s="62">
        <v>52.56196</v>
      </c>
      <c r="N21" s="62">
        <v>0.645</v>
      </c>
      <c r="O21" s="62">
        <v>28.73645</v>
      </c>
      <c r="P21" s="62">
        <v>0.18773</v>
      </c>
      <c r="Q21" s="62">
        <f t="shared" si="0"/>
        <v>82.13114</v>
      </c>
      <c r="R21" s="99"/>
      <c r="S21" s="99"/>
      <c r="T21" s="100">
        <v>0.0408</v>
      </c>
      <c r="U21" s="143">
        <f t="shared" si="2"/>
        <v>52.52116</v>
      </c>
    </row>
    <row r="22" spans="1:21" s="101" customFormat="1" ht="15">
      <c r="A22" s="96">
        <v>11</v>
      </c>
      <c r="B22" s="61" t="s">
        <v>8</v>
      </c>
      <c r="C22" s="62"/>
      <c r="D22" s="98">
        <v>42.69767999999996</v>
      </c>
      <c r="E22" s="62"/>
      <c r="F22" s="62"/>
      <c r="G22" s="97"/>
      <c r="H22" s="62"/>
      <c r="I22" s="97"/>
      <c r="J22" s="62"/>
      <c r="K22" s="62"/>
      <c r="L22" s="62">
        <f t="shared" si="1"/>
        <v>42.69767999999996</v>
      </c>
      <c r="M22" s="62">
        <v>28.95984</v>
      </c>
      <c r="N22" s="62">
        <v>0.3536</v>
      </c>
      <c r="O22" s="62">
        <v>1.0827</v>
      </c>
      <c r="P22" s="62">
        <v>0.10073</v>
      </c>
      <c r="Q22" s="62">
        <f t="shared" si="0"/>
        <v>30.496869999999998</v>
      </c>
      <c r="R22" s="99"/>
      <c r="S22" s="99"/>
      <c r="T22" s="100">
        <v>3.46188</v>
      </c>
      <c r="U22" s="143">
        <f t="shared" si="2"/>
        <v>25.49796</v>
      </c>
    </row>
    <row r="23" spans="1:21" s="101" customFormat="1" ht="15">
      <c r="A23" s="96">
        <v>12</v>
      </c>
      <c r="B23" s="61" t="s">
        <v>4</v>
      </c>
      <c r="C23" s="62">
        <v>2781</v>
      </c>
      <c r="D23" s="98">
        <v>145.51899179999998</v>
      </c>
      <c r="E23" s="62"/>
      <c r="F23" s="62"/>
      <c r="G23" s="97"/>
      <c r="H23" s="62"/>
      <c r="I23" s="97"/>
      <c r="J23" s="62"/>
      <c r="K23" s="62"/>
      <c r="L23" s="62">
        <f t="shared" si="1"/>
        <v>145.51899179999998</v>
      </c>
      <c r="M23" s="62">
        <v>47.17304</v>
      </c>
      <c r="N23" s="62">
        <v>1.41733</v>
      </c>
      <c r="O23" s="62">
        <v>2.89272</v>
      </c>
      <c r="P23" s="62">
        <v>0.95805</v>
      </c>
      <c r="Q23" s="62">
        <f t="shared" si="0"/>
        <v>52.44114</v>
      </c>
      <c r="R23" s="99"/>
      <c r="S23" s="99"/>
      <c r="T23" s="100">
        <v>0.2516</v>
      </c>
      <c r="U23" s="143">
        <f t="shared" si="2"/>
        <v>46.92144</v>
      </c>
    </row>
    <row r="24" spans="1:21" s="12" customFormat="1" ht="15">
      <c r="A24" s="123">
        <v>13</v>
      </c>
      <c r="B24" s="117" t="s">
        <v>3</v>
      </c>
      <c r="C24" s="15">
        <v>3059</v>
      </c>
      <c r="D24" s="92">
        <v>157.89440249999996</v>
      </c>
      <c r="E24" s="15"/>
      <c r="F24" s="15"/>
      <c r="G24" s="124"/>
      <c r="H24" s="15"/>
      <c r="I24" s="124"/>
      <c r="J24" s="15"/>
      <c r="K24" s="15"/>
      <c r="L24" s="124">
        <f t="shared" si="1"/>
        <v>157.89440249999996</v>
      </c>
      <c r="M24" s="127">
        <v>30.26816</v>
      </c>
      <c r="N24" s="127">
        <v>0.90066</v>
      </c>
      <c r="O24" s="15">
        <v>3.16327</v>
      </c>
      <c r="P24" s="15">
        <v>0.08903</v>
      </c>
      <c r="Q24" s="15">
        <f t="shared" si="0"/>
        <v>34.42112</v>
      </c>
      <c r="R24" s="16"/>
      <c r="S24" s="16"/>
      <c r="T24" s="125">
        <v>0</v>
      </c>
      <c r="U24" s="121">
        <f t="shared" si="2"/>
        <v>30.26816</v>
      </c>
    </row>
    <row r="25" spans="1:21" s="8" customFormat="1" ht="19.5" customHeight="1">
      <c r="A25" s="30"/>
      <c r="B25" s="36" t="s">
        <v>14</v>
      </c>
      <c r="C25" s="58">
        <f>SUM(C12:C24)</f>
        <v>33724</v>
      </c>
      <c r="D25" s="58">
        <f>SUM(D12:D24)</f>
        <v>1321.5275460000003</v>
      </c>
      <c r="E25" s="58">
        <f aca="true" t="shared" si="3" ref="E25:P25">SUM(E12:E24)</f>
        <v>0</v>
      </c>
      <c r="F25" s="58">
        <f t="shared" si="3"/>
        <v>0</v>
      </c>
      <c r="G25" s="59">
        <f>SUM(G12:G24)</f>
        <v>0</v>
      </c>
      <c r="H25" s="59">
        <f>SUM(H12:H24)</f>
        <v>0</v>
      </c>
      <c r="I25" s="59">
        <f t="shared" si="3"/>
        <v>0</v>
      </c>
      <c r="J25" s="59">
        <f t="shared" si="3"/>
        <v>0</v>
      </c>
      <c r="K25" s="95">
        <f t="shared" si="3"/>
        <v>0</v>
      </c>
      <c r="L25" s="59">
        <f t="shared" si="3"/>
        <v>1321.5275460000003</v>
      </c>
      <c r="M25" s="58">
        <f t="shared" si="3"/>
        <v>613.22074</v>
      </c>
      <c r="N25" s="58">
        <f t="shared" si="3"/>
        <v>23.988869999999995</v>
      </c>
      <c r="O25" s="58">
        <f t="shared" si="3"/>
        <v>77.10055</v>
      </c>
      <c r="P25" s="58">
        <f t="shared" si="3"/>
        <v>4.941487</v>
      </c>
      <c r="Q25" s="95">
        <f>SUM(Q12:Q24)</f>
        <v>719.2516469999998</v>
      </c>
      <c r="R25" s="30"/>
      <c r="S25" s="30"/>
      <c r="T25" s="93">
        <v>33.01128</v>
      </c>
      <c r="U25" s="60"/>
    </row>
    <row r="26" spans="1:19" s="12" customFormat="1" ht="15.75">
      <c r="A26" s="31">
        <v>1</v>
      </c>
      <c r="B26" s="30" t="s">
        <v>38</v>
      </c>
      <c r="C26" s="16"/>
      <c r="D26" s="33">
        <v>0</v>
      </c>
      <c r="E26" s="32"/>
      <c r="F26" s="16"/>
      <c r="G26" s="16"/>
      <c r="H26" s="16"/>
      <c r="I26" s="22"/>
      <c r="J26" s="16"/>
      <c r="K26" s="16"/>
      <c r="L26" s="15">
        <f t="shared" si="1"/>
        <v>0</v>
      </c>
      <c r="M26" s="16"/>
      <c r="N26" s="16"/>
      <c r="O26" s="16"/>
      <c r="P26" s="16"/>
      <c r="Q26" s="15"/>
      <c r="R26" s="16"/>
      <c r="S26" s="16"/>
    </row>
    <row r="27" spans="1:19" s="12" customFormat="1" ht="15.75">
      <c r="A27" s="31">
        <v>2</v>
      </c>
      <c r="B27" s="30" t="s">
        <v>39</v>
      </c>
      <c r="C27" s="16"/>
      <c r="D27" s="33">
        <v>389.6533422000002</v>
      </c>
      <c r="E27" s="32"/>
      <c r="F27" s="16"/>
      <c r="G27" s="33"/>
      <c r="H27" s="16"/>
      <c r="I27" s="16"/>
      <c r="J27" s="16"/>
      <c r="K27" s="16"/>
      <c r="L27" s="15">
        <f t="shared" si="1"/>
        <v>389.6533422000002</v>
      </c>
      <c r="M27" s="16"/>
      <c r="N27" s="16"/>
      <c r="O27" s="16"/>
      <c r="P27" s="16"/>
      <c r="Q27" s="15"/>
      <c r="R27" s="16"/>
      <c r="S27" s="16"/>
    </row>
    <row r="28" spans="1:19" s="9" customFormat="1" ht="19.5" customHeight="1">
      <c r="A28" s="34"/>
      <c r="B28" s="36" t="s">
        <v>14</v>
      </c>
      <c r="C28" s="18">
        <f>SUM(C15:C27)</f>
        <v>57194</v>
      </c>
      <c r="D28" s="18">
        <f>SUM(D26:D27)</f>
        <v>389.6533422000002</v>
      </c>
      <c r="E28" s="18">
        <f aca="true" t="shared" si="4" ref="E28:P28">SUM(E26:E27)</f>
        <v>0</v>
      </c>
      <c r="F28" s="18">
        <f t="shared" si="4"/>
        <v>0</v>
      </c>
      <c r="G28" s="35">
        <f>SUM(G26:G27)</f>
        <v>0</v>
      </c>
      <c r="H28" s="18">
        <f>SUM(H26:H27)</f>
        <v>0</v>
      </c>
      <c r="I28" s="18">
        <f t="shared" si="4"/>
        <v>0</v>
      </c>
      <c r="J28" s="18">
        <f>SUM(J26:J27)</f>
        <v>0</v>
      </c>
      <c r="K28" s="18">
        <f t="shared" si="4"/>
        <v>0</v>
      </c>
      <c r="L28" s="18">
        <f>SUM(L26:L27)</f>
        <v>389.6533422000002</v>
      </c>
      <c r="M28" s="18">
        <f t="shared" si="4"/>
        <v>0</v>
      </c>
      <c r="N28" s="18">
        <f t="shared" si="4"/>
        <v>0</v>
      </c>
      <c r="O28" s="18">
        <f t="shared" si="4"/>
        <v>0</v>
      </c>
      <c r="P28" s="18">
        <f t="shared" si="4"/>
        <v>0</v>
      </c>
      <c r="Q28" s="18">
        <f>SUM(Q26:Q27)</f>
        <v>0</v>
      </c>
      <c r="R28" s="34"/>
      <c r="S28" s="34"/>
    </row>
    <row r="29" spans="1:20" s="12" customFormat="1" ht="15.75">
      <c r="A29" s="16"/>
      <c r="B29" s="37" t="s">
        <v>40</v>
      </c>
      <c r="C29" s="16"/>
      <c r="D29" s="30">
        <f>D25+D28</f>
        <v>1711.1808882000005</v>
      </c>
      <c r="E29" s="30">
        <f aca="true" t="shared" si="5" ref="E29:P29">E25+E28</f>
        <v>0</v>
      </c>
      <c r="F29" s="30">
        <f t="shared" si="5"/>
        <v>0</v>
      </c>
      <c r="G29" s="38">
        <f>G25+G28</f>
        <v>0</v>
      </c>
      <c r="H29" s="38">
        <f>H25+H28</f>
        <v>0</v>
      </c>
      <c r="I29" s="30">
        <f t="shared" si="5"/>
        <v>0</v>
      </c>
      <c r="J29" s="38">
        <f>J25+J28</f>
        <v>0</v>
      </c>
      <c r="K29" s="30">
        <f t="shared" si="5"/>
        <v>0</v>
      </c>
      <c r="L29" s="38">
        <f>L25+L28</f>
        <v>1711.1808882000005</v>
      </c>
      <c r="M29" s="30">
        <f t="shared" si="5"/>
        <v>613.22074</v>
      </c>
      <c r="N29" s="30">
        <f t="shared" si="5"/>
        <v>23.988869999999995</v>
      </c>
      <c r="O29" s="30">
        <f t="shared" si="5"/>
        <v>77.10055</v>
      </c>
      <c r="P29" s="30">
        <f t="shared" si="5"/>
        <v>4.941487</v>
      </c>
      <c r="Q29" s="108">
        <f>Q25+Q28</f>
        <v>719.2516469999998</v>
      </c>
      <c r="R29" s="16"/>
      <c r="S29" s="16"/>
      <c r="T29" s="107"/>
    </row>
    <row r="30" spans="2:5" s="12" customFormat="1" ht="12.75">
      <c r="B30" s="9"/>
      <c r="E30" s="19"/>
    </row>
    <row r="31" spans="2:21" s="12" customFormat="1" ht="12.75">
      <c r="B31" s="9"/>
      <c r="E31" s="19"/>
      <c r="T31" s="41"/>
      <c r="U31" s="41"/>
    </row>
    <row r="32" spans="1:5" s="12" customFormat="1" ht="12.75">
      <c r="A32" s="19" t="s">
        <v>89</v>
      </c>
      <c r="B32" s="197" t="s">
        <v>90</v>
      </c>
      <c r="E32" s="19"/>
    </row>
    <row r="33" spans="2:5" s="12" customFormat="1" ht="12.75">
      <c r="B33" s="9"/>
      <c r="E33" s="19"/>
    </row>
    <row r="34" spans="2:5" s="12" customFormat="1" ht="12.75">
      <c r="B34" s="9"/>
      <c r="E34" s="19"/>
    </row>
    <row r="35" spans="2:17" s="12" customFormat="1" ht="18.75">
      <c r="B35" s="9"/>
      <c r="E35" s="19"/>
      <c r="O35" s="176" t="s">
        <v>18</v>
      </c>
      <c r="P35" s="176"/>
      <c r="Q35" s="176"/>
    </row>
    <row r="36" spans="2:17" s="12" customFormat="1" ht="18.75">
      <c r="B36" s="9"/>
      <c r="E36" s="19"/>
      <c r="O36" s="177" t="s">
        <v>19</v>
      </c>
      <c r="P36" s="177"/>
      <c r="Q36" s="177"/>
    </row>
  </sheetData>
  <mergeCells count="15">
    <mergeCell ref="O35:Q35"/>
    <mergeCell ref="O36:Q36"/>
    <mergeCell ref="A9:A10"/>
    <mergeCell ref="B9:B10"/>
    <mergeCell ref="D9:D10"/>
    <mergeCell ref="G9:H9"/>
    <mergeCell ref="P1:Q1"/>
    <mergeCell ref="M9:S9"/>
    <mergeCell ref="A2:Q2"/>
    <mergeCell ref="A4:Q4"/>
    <mergeCell ref="A6:Q6"/>
    <mergeCell ref="I9:J9"/>
    <mergeCell ref="K9:K10"/>
    <mergeCell ref="L9:L10"/>
    <mergeCell ref="E9:F9"/>
  </mergeCells>
  <printOptions horizontalCentered="1"/>
  <pageMargins left="0.5" right="0.25" top="0.75" bottom="0.75" header="0.5" footer="0.5"/>
  <pageSetup horizontalDpi="600" verticalDpi="600" orientation="landscape" paperSize="9" scale="74" r:id="rId1"/>
  <headerFooter alignWithMargins="0">
    <oddHeader>&amp;RPart-III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O33"/>
  <sheetViews>
    <sheetView tabSelected="1" view="pageBreakPreview" zoomScale="85" zoomScaleSheetLayoutView="85" workbookViewId="0" topLeftCell="A1">
      <pane xSplit="2" ySplit="13" topLeftCell="C20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29" sqref="B29"/>
    </sheetView>
  </sheetViews>
  <sheetFormatPr defaultColWidth="9.140625" defaultRowHeight="12.75"/>
  <cols>
    <col min="1" max="1" width="4.140625" style="1" customWidth="1"/>
    <col min="2" max="2" width="19.57421875" style="2" bestFit="1" customWidth="1"/>
    <col min="3" max="20" width="7.57421875" style="1" customWidth="1"/>
    <col min="21" max="38" width="8.00390625" style="1" customWidth="1"/>
    <col min="39" max="40" width="7.00390625" style="1" customWidth="1"/>
    <col min="41" max="41" width="8.7109375" style="1" customWidth="1"/>
    <col min="42" max="42" width="6.28125" style="1" customWidth="1"/>
    <col min="43" max="43" width="6.7109375" style="1" customWidth="1"/>
    <col min="44" max="44" width="7.00390625" style="1" customWidth="1"/>
    <col min="45" max="45" width="6.00390625" style="1" customWidth="1"/>
    <col min="46" max="46" width="6.421875" style="1" customWidth="1"/>
    <col min="47" max="47" width="7.57421875" style="1" customWidth="1"/>
    <col min="48" max="48" width="6.140625" style="1" customWidth="1"/>
    <col min="49" max="49" width="6.421875" style="1" customWidth="1"/>
    <col min="50" max="50" width="7.57421875" style="1" customWidth="1"/>
    <col min="51" max="51" width="6.00390625" style="1" customWidth="1"/>
    <col min="52" max="52" width="6.28125" style="1" customWidth="1"/>
    <col min="53" max="53" width="7.57421875" style="1" customWidth="1"/>
    <col min="54" max="54" width="6.28125" style="1" customWidth="1"/>
    <col min="55" max="55" width="5.8515625" style="1" customWidth="1"/>
    <col min="56" max="56" width="7.00390625" style="1" customWidth="1"/>
    <col min="57" max="57" width="6.140625" style="1" customWidth="1"/>
    <col min="58" max="58" width="7.00390625" style="1" customWidth="1"/>
    <col min="59" max="59" width="8.8515625" style="1" customWidth="1"/>
    <col min="60" max="60" width="6.140625" style="1" customWidth="1"/>
    <col min="61" max="61" width="6.421875" style="1" customWidth="1"/>
    <col min="62" max="62" width="8.57421875" style="1" customWidth="1"/>
    <col min="63" max="16384" width="9.140625" style="1" customWidth="1"/>
  </cols>
  <sheetData>
    <row r="1" ht="16.5">
      <c r="A1" s="5"/>
    </row>
    <row r="2" spans="1:62" ht="21.75" customHeight="1">
      <c r="A2" s="190" t="s">
        <v>20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5" t="s">
        <v>20</v>
      </c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 t="s">
        <v>20</v>
      </c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</row>
    <row r="3" spans="1:40" ht="15" customHeight="1">
      <c r="A3" s="6"/>
      <c r="B3" s="6"/>
      <c r="U3" s="6"/>
      <c r="V3" s="6"/>
      <c r="AM3" s="6"/>
      <c r="AN3" s="6"/>
    </row>
    <row r="4" spans="1:62" ht="20.25" customHeight="1">
      <c r="A4" s="191" t="s">
        <v>21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75" t="s">
        <v>21</v>
      </c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 t="s">
        <v>21</v>
      </c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</row>
    <row r="5" spans="1:40" ht="19.5" customHeight="1">
      <c r="A5" s="7"/>
      <c r="B5" s="7"/>
      <c r="I5" s="3"/>
      <c r="J5" s="3"/>
      <c r="U5" s="7"/>
      <c r="V5" s="7"/>
      <c r="AM5" s="7"/>
      <c r="AN5" s="7"/>
    </row>
    <row r="6" spans="1:62" ht="18.75" customHeight="1">
      <c r="A6" s="192" t="s">
        <v>85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 t="s">
        <v>86</v>
      </c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6" t="s">
        <v>85</v>
      </c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</row>
    <row r="7" spans="1:2" ht="13.5" customHeight="1">
      <c r="A7" s="7"/>
      <c r="B7" s="7"/>
    </row>
    <row r="8" spans="1:2" ht="19.5" customHeight="1">
      <c r="A8" s="70" t="s">
        <v>16</v>
      </c>
      <c r="B8" s="7"/>
    </row>
    <row r="9" spans="2:62" ht="20.25">
      <c r="B9" s="1"/>
      <c r="C9" s="193">
        <v>1</v>
      </c>
      <c r="D9" s="193"/>
      <c r="E9" s="193"/>
      <c r="F9" s="193"/>
      <c r="G9" s="193"/>
      <c r="H9" s="193"/>
      <c r="I9" s="193">
        <v>2</v>
      </c>
      <c r="J9" s="193"/>
      <c r="K9" s="193"/>
      <c r="L9" s="193"/>
      <c r="M9" s="193"/>
      <c r="N9" s="193"/>
      <c r="O9" s="193">
        <v>3</v>
      </c>
      <c r="P9" s="193"/>
      <c r="Q9" s="193"/>
      <c r="R9" s="193"/>
      <c r="S9" s="193"/>
      <c r="T9" s="193"/>
      <c r="U9" s="193">
        <v>4</v>
      </c>
      <c r="V9" s="193"/>
      <c r="W9" s="193"/>
      <c r="X9" s="193"/>
      <c r="Y9" s="193"/>
      <c r="Z9" s="193"/>
      <c r="AA9" s="193">
        <v>5</v>
      </c>
      <c r="AB9" s="193"/>
      <c r="AC9" s="193"/>
      <c r="AD9" s="193"/>
      <c r="AE9" s="193"/>
      <c r="AF9" s="193"/>
      <c r="AG9" s="194">
        <v>6</v>
      </c>
      <c r="AH9" s="194"/>
      <c r="AI9" s="194"/>
      <c r="AJ9" s="194"/>
      <c r="AK9" s="194"/>
      <c r="AL9" s="194"/>
      <c r="AM9" s="194">
        <v>7</v>
      </c>
      <c r="AN9" s="194"/>
      <c r="AO9" s="194"/>
      <c r="AP9" s="194"/>
      <c r="AQ9" s="194"/>
      <c r="AR9" s="194"/>
      <c r="AS9" s="194">
        <v>8</v>
      </c>
      <c r="AT9" s="194"/>
      <c r="AU9" s="194"/>
      <c r="AV9" s="194"/>
      <c r="AW9" s="194"/>
      <c r="AX9" s="194"/>
      <c r="AY9" s="194">
        <v>9</v>
      </c>
      <c r="AZ9" s="194"/>
      <c r="BA9" s="194"/>
      <c r="BB9" s="194"/>
      <c r="BC9" s="194"/>
      <c r="BD9" s="194"/>
      <c r="BE9" s="194">
        <v>10</v>
      </c>
      <c r="BF9" s="194"/>
      <c r="BG9" s="194"/>
      <c r="BH9" s="194"/>
      <c r="BI9" s="194"/>
      <c r="BJ9" s="194"/>
    </row>
    <row r="10" spans="1:62" s="20" customFormat="1" ht="22.5" customHeight="1">
      <c r="A10" s="157" t="s">
        <v>17</v>
      </c>
      <c r="B10" s="181" t="s">
        <v>2</v>
      </c>
      <c r="C10" s="178" t="s">
        <v>53</v>
      </c>
      <c r="D10" s="178"/>
      <c r="E10" s="178"/>
      <c r="F10" s="178"/>
      <c r="G10" s="178"/>
      <c r="H10" s="178"/>
      <c r="I10" s="187" t="s">
        <v>55</v>
      </c>
      <c r="J10" s="188"/>
      <c r="K10" s="188"/>
      <c r="L10" s="188"/>
      <c r="M10" s="188"/>
      <c r="N10" s="189"/>
      <c r="O10" s="187" t="s">
        <v>57</v>
      </c>
      <c r="P10" s="188"/>
      <c r="Q10" s="188"/>
      <c r="R10" s="188"/>
      <c r="S10" s="188"/>
      <c r="T10" s="189"/>
      <c r="U10" s="187" t="s">
        <v>59</v>
      </c>
      <c r="V10" s="188"/>
      <c r="W10" s="188"/>
      <c r="X10" s="188"/>
      <c r="Y10" s="188"/>
      <c r="Z10" s="188"/>
      <c r="AA10" s="187" t="s">
        <v>60</v>
      </c>
      <c r="AB10" s="188"/>
      <c r="AC10" s="188"/>
      <c r="AD10" s="188"/>
      <c r="AE10" s="188"/>
      <c r="AF10" s="188"/>
      <c r="AG10" s="178" t="s">
        <v>61</v>
      </c>
      <c r="AH10" s="178"/>
      <c r="AI10" s="178"/>
      <c r="AJ10" s="178"/>
      <c r="AK10" s="178"/>
      <c r="AL10" s="178"/>
      <c r="AM10" s="178" t="s">
        <v>62</v>
      </c>
      <c r="AN10" s="178"/>
      <c r="AO10" s="178"/>
      <c r="AP10" s="178"/>
      <c r="AQ10" s="178"/>
      <c r="AR10" s="178"/>
      <c r="AS10" s="178" t="s">
        <v>30</v>
      </c>
      <c r="AT10" s="178"/>
      <c r="AU10" s="178"/>
      <c r="AV10" s="178"/>
      <c r="AW10" s="178"/>
      <c r="AX10" s="178"/>
      <c r="AY10" s="178" t="s">
        <v>63</v>
      </c>
      <c r="AZ10" s="178"/>
      <c r="BA10" s="178"/>
      <c r="BB10" s="178"/>
      <c r="BC10" s="178"/>
      <c r="BD10" s="178"/>
      <c r="BE10" s="178" t="s">
        <v>64</v>
      </c>
      <c r="BF10" s="178"/>
      <c r="BG10" s="178"/>
      <c r="BH10" s="178"/>
      <c r="BI10" s="178"/>
      <c r="BJ10" s="178"/>
    </row>
    <row r="11" spans="1:62" s="20" customFormat="1" ht="28.5" customHeight="1">
      <c r="A11" s="179"/>
      <c r="B11" s="182"/>
      <c r="C11" s="178" t="s">
        <v>52</v>
      </c>
      <c r="D11" s="178"/>
      <c r="E11" s="178"/>
      <c r="F11" s="178" t="s">
        <v>54</v>
      </c>
      <c r="G11" s="178"/>
      <c r="H11" s="178"/>
      <c r="I11" s="178" t="s">
        <v>52</v>
      </c>
      <c r="J11" s="178"/>
      <c r="K11" s="178"/>
      <c r="L11" s="178" t="s">
        <v>54</v>
      </c>
      <c r="M11" s="178"/>
      <c r="N11" s="178"/>
      <c r="O11" s="178" t="s">
        <v>52</v>
      </c>
      <c r="P11" s="178"/>
      <c r="Q11" s="178"/>
      <c r="R11" s="178" t="s">
        <v>54</v>
      </c>
      <c r="S11" s="178"/>
      <c r="T11" s="178"/>
      <c r="U11" s="178" t="s">
        <v>52</v>
      </c>
      <c r="V11" s="178"/>
      <c r="W11" s="178"/>
      <c r="X11" s="178" t="s">
        <v>54</v>
      </c>
      <c r="Y11" s="178"/>
      <c r="Z11" s="178"/>
      <c r="AA11" s="178" t="s">
        <v>52</v>
      </c>
      <c r="AB11" s="178"/>
      <c r="AC11" s="178"/>
      <c r="AD11" s="178" t="s">
        <v>54</v>
      </c>
      <c r="AE11" s="178"/>
      <c r="AF11" s="178"/>
      <c r="AG11" s="178" t="s">
        <v>52</v>
      </c>
      <c r="AH11" s="178"/>
      <c r="AI11" s="178"/>
      <c r="AJ11" s="178" t="s">
        <v>54</v>
      </c>
      <c r="AK11" s="178"/>
      <c r="AL11" s="178"/>
      <c r="AM11" s="178" t="s">
        <v>52</v>
      </c>
      <c r="AN11" s="178"/>
      <c r="AO11" s="178"/>
      <c r="AP11" s="178" t="s">
        <v>54</v>
      </c>
      <c r="AQ11" s="178"/>
      <c r="AR11" s="178"/>
      <c r="AS11" s="178" t="s">
        <v>52</v>
      </c>
      <c r="AT11" s="178"/>
      <c r="AU11" s="178"/>
      <c r="AV11" s="178" t="s">
        <v>54</v>
      </c>
      <c r="AW11" s="178"/>
      <c r="AX11" s="178"/>
      <c r="AY11" s="178" t="s">
        <v>52</v>
      </c>
      <c r="AZ11" s="178"/>
      <c r="BA11" s="178"/>
      <c r="BB11" s="178" t="s">
        <v>54</v>
      </c>
      <c r="BC11" s="178"/>
      <c r="BD11" s="178"/>
      <c r="BE11" s="178" t="s">
        <v>52</v>
      </c>
      <c r="BF11" s="178"/>
      <c r="BG11" s="178"/>
      <c r="BH11" s="178" t="s">
        <v>54</v>
      </c>
      <c r="BI11" s="178"/>
      <c r="BJ11" s="178"/>
    </row>
    <row r="12" spans="1:62" s="50" customFormat="1" ht="28.5" customHeight="1">
      <c r="A12" s="180"/>
      <c r="B12" s="183"/>
      <c r="C12" s="186" t="s">
        <v>51</v>
      </c>
      <c r="D12" s="186"/>
      <c r="E12" s="184" t="s">
        <v>79</v>
      </c>
      <c r="F12" s="186" t="s">
        <v>51</v>
      </c>
      <c r="G12" s="186"/>
      <c r="H12" s="184" t="s">
        <v>79</v>
      </c>
      <c r="I12" s="186" t="s">
        <v>51</v>
      </c>
      <c r="J12" s="186"/>
      <c r="K12" s="184" t="s">
        <v>79</v>
      </c>
      <c r="L12" s="186" t="s">
        <v>51</v>
      </c>
      <c r="M12" s="186"/>
      <c r="N12" s="184" t="s">
        <v>79</v>
      </c>
      <c r="O12" s="186" t="s">
        <v>51</v>
      </c>
      <c r="P12" s="186"/>
      <c r="Q12" s="184" t="s">
        <v>79</v>
      </c>
      <c r="R12" s="186" t="s">
        <v>51</v>
      </c>
      <c r="S12" s="186"/>
      <c r="T12" s="184" t="s">
        <v>79</v>
      </c>
      <c r="U12" s="186" t="s">
        <v>51</v>
      </c>
      <c r="V12" s="186"/>
      <c r="W12" s="184" t="s">
        <v>79</v>
      </c>
      <c r="X12" s="186" t="s">
        <v>51</v>
      </c>
      <c r="Y12" s="186"/>
      <c r="Z12" s="184" t="s">
        <v>79</v>
      </c>
      <c r="AA12" s="186" t="s">
        <v>51</v>
      </c>
      <c r="AB12" s="186"/>
      <c r="AC12" s="184" t="s">
        <v>79</v>
      </c>
      <c r="AD12" s="186" t="s">
        <v>51</v>
      </c>
      <c r="AE12" s="186"/>
      <c r="AF12" s="184" t="s">
        <v>79</v>
      </c>
      <c r="AG12" s="186" t="s">
        <v>51</v>
      </c>
      <c r="AH12" s="186"/>
      <c r="AI12" s="184" t="s">
        <v>79</v>
      </c>
      <c r="AJ12" s="186" t="s">
        <v>51</v>
      </c>
      <c r="AK12" s="186"/>
      <c r="AL12" s="184" t="s">
        <v>79</v>
      </c>
      <c r="AM12" s="186" t="s">
        <v>51</v>
      </c>
      <c r="AN12" s="186"/>
      <c r="AO12" s="184" t="s">
        <v>79</v>
      </c>
      <c r="AP12" s="186" t="s">
        <v>51</v>
      </c>
      <c r="AQ12" s="186"/>
      <c r="AR12" s="184" t="s">
        <v>79</v>
      </c>
      <c r="AS12" s="186" t="s">
        <v>51</v>
      </c>
      <c r="AT12" s="186"/>
      <c r="AU12" s="184" t="s">
        <v>79</v>
      </c>
      <c r="AV12" s="186" t="s">
        <v>51</v>
      </c>
      <c r="AW12" s="186"/>
      <c r="AX12" s="184" t="s">
        <v>79</v>
      </c>
      <c r="AY12" s="186" t="s">
        <v>51</v>
      </c>
      <c r="AZ12" s="186"/>
      <c r="BA12" s="184" t="s">
        <v>79</v>
      </c>
      <c r="BB12" s="186" t="s">
        <v>51</v>
      </c>
      <c r="BC12" s="186"/>
      <c r="BD12" s="184" t="s">
        <v>79</v>
      </c>
      <c r="BE12" s="186" t="s">
        <v>51</v>
      </c>
      <c r="BF12" s="186"/>
      <c r="BG12" s="184" t="s">
        <v>79</v>
      </c>
      <c r="BH12" s="186" t="s">
        <v>51</v>
      </c>
      <c r="BI12" s="186"/>
      <c r="BJ12" s="184" t="s">
        <v>79</v>
      </c>
    </row>
    <row r="13" spans="1:62" s="57" customFormat="1" ht="11.25" customHeight="1">
      <c r="A13" s="54"/>
      <c r="B13" s="55"/>
      <c r="C13" s="56" t="s">
        <v>56</v>
      </c>
      <c r="D13" s="56" t="s">
        <v>77</v>
      </c>
      <c r="E13" s="185"/>
      <c r="F13" s="56" t="s">
        <v>56</v>
      </c>
      <c r="G13" s="56" t="s">
        <v>77</v>
      </c>
      <c r="H13" s="185"/>
      <c r="I13" s="56" t="s">
        <v>56</v>
      </c>
      <c r="J13" s="56" t="s">
        <v>78</v>
      </c>
      <c r="K13" s="185"/>
      <c r="L13" s="56" t="s">
        <v>56</v>
      </c>
      <c r="M13" s="56" t="s">
        <v>78</v>
      </c>
      <c r="N13" s="185"/>
      <c r="O13" s="56" t="s">
        <v>56</v>
      </c>
      <c r="P13" s="56" t="s">
        <v>58</v>
      </c>
      <c r="Q13" s="185"/>
      <c r="R13" s="56" t="s">
        <v>56</v>
      </c>
      <c r="S13" s="56" t="s">
        <v>58</v>
      </c>
      <c r="T13" s="185"/>
      <c r="U13" s="56" t="s">
        <v>56</v>
      </c>
      <c r="V13" s="56" t="s">
        <v>58</v>
      </c>
      <c r="W13" s="185"/>
      <c r="X13" s="56" t="s">
        <v>56</v>
      </c>
      <c r="Y13" s="56" t="s">
        <v>58</v>
      </c>
      <c r="Z13" s="185"/>
      <c r="AA13" s="56" t="s">
        <v>56</v>
      </c>
      <c r="AB13" s="56" t="s">
        <v>77</v>
      </c>
      <c r="AC13" s="185"/>
      <c r="AD13" s="56" t="s">
        <v>56</v>
      </c>
      <c r="AE13" s="56" t="s">
        <v>77</v>
      </c>
      <c r="AF13" s="185"/>
      <c r="AG13" s="56" t="s">
        <v>56</v>
      </c>
      <c r="AH13" s="56" t="s">
        <v>78</v>
      </c>
      <c r="AI13" s="185"/>
      <c r="AJ13" s="56" t="s">
        <v>56</v>
      </c>
      <c r="AK13" s="56" t="s">
        <v>78</v>
      </c>
      <c r="AL13" s="185"/>
      <c r="AM13" s="56" t="s">
        <v>56</v>
      </c>
      <c r="AN13" s="56" t="s">
        <v>58</v>
      </c>
      <c r="AO13" s="185"/>
      <c r="AP13" s="56" t="s">
        <v>56</v>
      </c>
      <c r="AQ13" s="56" t="s">
        <v>58</v>
      </c>
      <c r="AR13" s="185"/>
      <c r="AS13" s="56" t="s">
        <v>56</v>
      </c>
      <c r="AT13" s="56" t="s">
        <v>58</v>
      </c>
      <c r="AU13" s="185"/>
      <c r="AV13" s="56" t="s">
        <v>56</v>
      </c>
      <c r="AW13" s="56" t="s">
        <v>58</v>
      </c>
      <c r="AX13" s="185"/>
      <c r="AY13" s="56" t="s">
        <v>56</v>
      </c>
      <c r="AZ13" s="56"/>
      <c r="BA13" s="185"/>
      <c r="BB13" s="56" t="s">
        <v>56</v>
      </c>
      <c r="BC13" s="56"/>
      <c r="BD13" s="185"/>
      <c r="BE13" s="56" t="s">
        <v>56</v>
      </c>
      <c r="BF13" s="56"/>
      <c r="BG13" s="185"/>
      <c r="BH13" s="56" t="s">
        <v>56</v>
      </c>
      <c r="BI13" s="56"/>
      <c r="BJ13" s="185"/>
    </row>
    <row r="14" spans="1:67" s="63" customFormat="1" ht="16.5" customHeight="1">
      <c r="A14" s="135">
        <v>1</v>
      </c>
      <c r="B14" s="136" t="s">
        <v>12</v>
      </c>
      <c r="C14" s="138">
        <v>4</v>
      </c>
      <c r="D14" s="138">
        <v>0</v>
      </c>
      <c r="E14" s="138">
        <v>4.34026</v>
      </c>
      <c r="F14" s="138">
        <v>6</v>
      </c>
      <c r="G14" s="138">
        <v>0</v>
      </c>
      <c r="H14" s="138">
        <v>0</v>
      </c>
      <c r="I14" s="138">
        <v>0</v>
      </c>
      <c r="J14" s="138">
        <v>0</v>
      </c>
      <c r="K14" s="138">
        <v>0</v>
      </c>
      <c r="L14" s="138">
        <v>8</v>
      </c>
      <c r="M14" s="138">
        <v>0</v>
      </c>
      <c r="N14" s="138">
        <v>0.91558</v>
      </c>
      <c r="O14" s="138">
        <v>0</v>
      </c>
      <c r="P14" s="138">
        <v>0</v>
      </c>
      <c r="Q14" s="138">
        <v>0</v>
      </c>
      <c r="R14" s="138">
        <v>4</v>
      </c>
      <c r="S14" s="138">
        <v>8</v>
      </c>
      <c r="T14" s="138">
        <v>0</v>
      </c>
      <c r="U14" s="138">
        <v>0</v>
      </c>
      <c r="V14" s="138">
        <v>0</v>
      </c>
      <c r="W14" s="138">
        <v>0</v>
      </c>
      <c r="X14" s="138">
        <v>0</v>
      </c>
      <c r="Y14" s="138">
        <v>0</v>
      </c>
      <c r="Z14" s="138">
        <v>0</v>
      </c>
      <c r="AA14" s="138">
        <v>0</v>
      </c>
      <c r="AB14" s="138">
        <v>0</v>
      </c>
      <c r="AC14" s="138">
        <v>0</v>
      </c>
      <c r="AD14" s="138">
        <v>0</v>
      </c>
      <c r="AE14" s="138">
        <v>0</v>
      </c>
      <c r="AF14" s="138">
        <v>0</v>
      </c>
      <c r="AG14" s="138">
        <v>1</v>
      </c>
      <c r="AH14" s="138">
        <v>0.13</v>
      </c>
      <c r="AI14" s="138">
        <v>0.79266</v>
      </c>
      <c r="AJ14" s="138">
        <v>1</v>
      </c>
      <c r="AK14" s="138">
        <v>5</v>
      </c>
      <c r="AL14" s="138">
        <v>0.85888</v>
      </c>
      <c r="AM14" s="138">
        <v>15</v>
      </c>
      <c r="AN14" s="138">
        <v>16.7</v>
      </c>
      <c r="AO14" s="138">
        <v>8.47896</v>
      </c>
      <c r="AP14" s="138">
        <v>5</v>
      </c>
      <c r="AQ14" s="138">
        <v>12</v>
      </c>
      <c r="AR14" s="138">
        <v>6.76805</v>
      </c>
      <c r="AS14" s="138">
        <v>6</v>
      </c>
      <c r="AT14" s="138">
        <v>16.7</v>
      </c>
      <c r="AU14" s="138">
        <v>8.47696</v>
      </c>
      <c r="AV14" s="138">
        <v>12</v>
      </c>
      <c r="AW14" s="138">
        <v>4.859</v>
      </c>
      <c r="AX14" s="138">
        <v>14.01157</v>
      </c>
      <c r="AY14" s="138">
        <v>12</v>
      </c>
      <c r="AZ14" s="138">
        <v>4.663</v>
      </c>
      <c r="BA14" s="138">
        <v>4.5197</v>
      </c>
      <c r="BB14" s="138">
        <v>0</v>
      </c>
      <c r="BC14" s="138">
        <v>0</v>
      </c>
      <c r="BD14" s="138">
        <v>0</v>
      </c>
      <c r="BE14" s="139">
        <f>SUM(C14,I14,O14,U14,AA14,AG14,AM14,AS14,AY14)</f>
        <v>38</v>
      </c>
      <c r="BF14" s="140"/>
      <c r="BG14" s="141">
        <v>0</v>
      </c>
      <c r="BH14" s="140">
        <f>SUM(F14,L14,R14,X14,AD14,AJ14,AP14,AV14,BB14)</f>
        <v>36</v>
      </c>
      <c r="BI14" s="140">
        <v>0</v>
      </c>
      <c r="BJ14" s="141">
        <v>0</v>
      </c>
      <c r="BK14" s="149">
        <f>BJ14+BG14</f>
        <v>0</v>
      </c>
      <c r="BL14" s="63">
        <v>32</v>
      </c>
      <c r="BM14" s="63">
        <v>69</v>
      </c>
      <c r="BN14" s="142">
        <f>BE14-BL14</f>
        <v>6</v>
      </c>
      <c r="BO14" s="142">
        <f>BF14-BM14</f>
        <v>-69</v>
      </c>
    </row>
    <row r="15" spans="1:67" s="63" customFormat="1" ht="16.5">
      <c r="A15" s="135">
        <v>2</v>
      </c>
      <c r="B15" s="136" t="s">
        <v>13</v>
      </c>
      <c r="C15" s="138">
        <v>0</v>
      </c>
      <c r="D15" s="138">
        <v>0</v>
      </c>
      <c r="E15" s="138">
        <v>0</v>
      </c>
      <c r="F15" s="138">
        <v>3</v>
      </c>
      <c r="G15" s="138">
        <v>0.6</v>
      </c>
      <c r="H15" s="138">
        <v>2.85116</v>
      </c>
      <c r="I15" s="138">
        <v>0</v>
      </c>
      <c r="J15" s="138">
        <v>0</v>
      </c>
      <c r="K15" s="138">
        <v>0</v>
      </c>
      <c r="L15" s="138">
        <v>9</v>
      </c>
      <c r="M15" s="138">
        <v>10</v>
      </c>
      <c r="N15" s="138">
        <v>4.21283</v>
      </c>
      <c r="O15" s="138">
        <v>0</v>
      </c>
      <c r="P15" s="138">
        <v>0</v>
      </c>
      <c r="Q15" s="138">
        <v>0</v>
      </c>
      <c r="R15" s="138">
        <v>0</v>
      </c>
      <c r="S15" s="138">
        <v>0</v>
      </c>
      <c r="T15" s="138">
        <v>0</v>
      </c>
      <c r="U15" s="138">
        <v>2</v>
      </c>
      <c r="V15" s="138">
        <v>1016</v>
      </c>
      <c r="W15" s="138">
        <v>2.09066</v>
      </c>
      <c r="X15" s="138">
        <v>1</v>
      </c>
      <c r="Y15" s="138">
        <v>0</v>
      </c>
      <c r="Z15" s="138">
        <v>1.58406</v>
      </c>
      <c r="AA15" s="138">
        <v>0</v>
      </c>
      <c r="AB15" s="138">
        <v>0</v>
      </c>
      <c r="AC15" s="138">
        <v>0.9248</v>
      </c>
      <c r="AD15" s="138">
        <v>1</v>
      </c>
      <c r="AE15" s="138">
        <v>0</v>
      </c>
      <c r="AF15" s="138">
        <v>1.0506</v>
      </c>
      <c r="AG15" s="138">
        <v>1</v>
      </c>
      <c r="AH15" s="138">
        <v>0.1282</v>
      </c>
      <c r="AI15" s="138">
        <v>3</v>
      </c>
      <c r="AJ15" s="138">
        <v>0</v>
      </c>
      <c r="AK15" s="138">
        <v>3.85165</v>
      </c>
      <c r="AL15" s="138">
        <v>0.25942</v>
      </c>
      <c r="AM15" s="138">
        <v>7</v>
      </c>
      <c r="AN15" s="138">
        <v>1020</v>
      </c>
      <c r="AO15" s="138">
        <v>11.70696</v>
      </c>
      <c r="AP15" s="138">
        <v>14</v>
      </c>
      <c r="AQ15" s="138">
        <v>703.6</v>
      </c>
      <c r="AR15" s="138">
        <v>16.50893</v>
      </c>
      <c r="AS15" s="138">
        <v>5</v>
      </c>
      <c r="AT15" s="138">
        <v>600</v>
      </c>
      <c r="AU15" s="138">
        <v>3.37786</v>
      </c>
      <c r="AV15" s="138">
        <v>36</v>
      </c>
      <c r="AW15" s="138">
        <v>23.2</v>
      </c>
      <c r="AX15" s="138">
        <v>28.39847</v>
      </c>
      <c r="AY15" s="138">
        <v>1</v>
      </c>
      <c r="AZ15" s="138">
        <v>0</v>
      </c>
      <c r="BA15" s="138">
        <v>0.01428</v>
      </c>
      <c r="BB15" s="138">
        <v>8</v>
      </c>
      <c r="BC15" s="138">
        <v>0.3</v>
      </c>
      <c r="BD15" s="138">
        <v>4.20449</v>
      </c>
      <c r="BE15" s="139">
        <f>SUM(C15,I15,O15,U15,AA15,AG15,AM15,AS15,AY15)</f>
        <v>16</v>
      </c>
      <c r="BF15" s="140"/>
      <c r="BG15" s="141">
        <f>SUM(E15,K15,Q15,W15,AC15,AI15,AO15,AU15,BA15)</f>
        <v>21.114559999999997</v>
      </c>
      <c r="BH15" s="140">
        <f>SUM(F15,L15,R15,X15,AD15,AJ15,AP15,AV15,BB15)</f>
        <v>72</v>
      </c>
      <c r="BI15" s="140"/>
      <c r="BJ15" s="141">
        <f>SUM(H15,N15,T15,Z15,AF15,AL15,AR15,AX15,BD15)</f>
        <v>59.06996</v>
      </c>
      <c r="BL15" s="63">
        <v>31</v>
      </c>
      <c r="BM15" s="63">
        <v>55</v>
      </c>
      <c r="BN15" s="142">
        <f aca="true" t="shared" si="0" ref="BN15:BN26">BE15-BL15</f>
        <v>-15</v>
      </c>
      <c r="BO15" s="142">
        <f>BH15-BM15</f>
        <v>17</v>
      </c>
    </row>
    <row r="16" spans="1:67" s="63" customFormat="1" ht="16.5">
      <c r="A16" s="135">
        <v>3</v>
      </c>
      <c r="B16" s="136" t="s">
        <v>5</v>
      </c>
      <c r="C16" s="138">
        <v>2</v>
      </c>
      <c r="D16" s="138">
        <v>0</v>
      </c>
      <c r="E16" s="138">
        <v>1.14206</v>
      </c>
      <c r="F16" s="138">
        <v>5</v>
      </c>
      <c r="G16" s="138">
        <v>300</v>
      </c>
      <c r="H16" s="138">
        <v>0.15245</v>
      </c>
      <c r="I16" s="138">
        <v>4</v>
      </c>
      <c r="J16" s="138">
        <v>0</v>
      </c>
      <c r="K16" s="138">
        <v>0.31776</v>
      </c>
      <c r="L16" s="138">
        <v>16</v>
      </c>
      <c r="M16" s="138">
        <v>10.78</v>
      </c>
      <c r="N16" s="138">
        <v>0.95446</v>
      </c>
      <c r="O16" s="138">
        <v>1</v>
      </c>
      <c r="P16" s="138">
        <v>0</v>
      </c>
      <c r="Q16" s="138">
        <v>1.01848</v>
      </c>
      <c r="R16" s="138">
        <v>0</v>
      </c>
      <c r="S16" s="138">
        <v>0</v>
      </c>
      <c r="T16" s="138">
        <v>0</v>
      </c>
      <c r="U16" s="138">
        <v>0</v>
      </c>
      <c r="V16" s="138">
        <v>0</v>
      </c>
      <c r="W16" s="138">
        <v>0</v>
      </c>
      <c r="X16" s="138">
        <v>0</v>
      </c>
      <c r="Y16" s="138">
        <v>0</v>
      </c>
      <c r="Z16" s="138">
        <v>0</v>
      </c>
      <c r="AA16" s="138">
        <v>2</v>
      </c>
      <c r="AB16" s="138">
        <v>0</v>
      </c>
      <c r="AC16" s="138">
        <v>0</v>
      </c>
      <c r="AD16" s="138">
        <v>3</v>
      </c>
      <c r="AE16" s="138">
        <v>6.92</v>
      </c>
      <c r="AF16" s="138">
        <v>0.1945</v>
      </c>
      <c r="AG16" s="138">
        <v>14</v>
      </c>
      <c r="AH16" s="138">
        <v>0</v>
      </c>
      <c r="AI16" s="138">
        <v>80.43269</v>
      </c>
      <c r="AJ16" s="138">
        <v>2</v>
      </c>
      <c r="AK16" s="138">
        <v>0</v>
      </c>
      <c r="AL16" s="138">
        <v>0</v>
      </c>
      <c r="AM16" s="138">
        <v>4</v>
      </c>
      <c r="AN16" s="138">
        <v>0</v>
      </c>
      <c r="AO16" s="138">
        <v>3.55256</v>
      </c>
      <c r="AP16" s="138">
        <v>3</v>
      </c>
      <c r="AQ16" s="138">
        <v>0.9</v>
      </c>
      <c r="AR16" s="138">
        <v>1.93576</v>
      </c>
      <c r="AS16" s="138">
        <v>11</v>
      </c>
      <c r="AT16" s="138">
        <v>3.8</v>
      </c>
      <c r="AU16" s="138">
        <v>8.6788</v>
      </c>
      <c r="AV16" s="138">
        <v>6</v>
      </c>
      <c r="AW16" s="138">
        <v>2.75</v>
      </c>
      <c r="AX16" s="138">
        <v>10.5326</v>
      </c>
      <c r="AY16" s="138">
        <v>8</v>
      </c>
      <c r="AZ16" s="138">
        <v>0</v>
      </c>
      <c r="BA16" s="138">
        <v>2.75308</v>
      </c>
      <c r="BB16" s="138">
        <v>0</v>
      </c>
      <c r="BC16" s="138">
        <v>0</v>
      </c>
      <c r="BD16" s="138">
        <v>0</v>
      </c>
      <c r="BE16" s="139">
        <f aca="true" t="shared" si="1" ref="BE16:BJ17">SUM(C16,I16,O16,U16,AA16,AG16,AM16,AS16,AY16)</f>
        <v>46</v>
      </c>
      <c r="BF16" s="140"/>
      <c r="BG16" s="141">
        <f t="shared" si="1"/>
        <v>97.89542999999999</v>
      </c>
      <c r="BH16" s="140">
        <f t="shared" si="1"/>
        <v>35</v>
      </c>
      <c r="BI16" s="140"/>
      <c r="BJ16" s="141">
        <f t="shared" si="1"/>
        <v>13.769770000000001</v>
      </c>
      <c r="BL16" s="63">
        <v>196</v>
      </c>
      <c r="BM16" s="63">
        <v>178</v>
      </c>
      <c r="BN16" s="142">
        <f t="shared" si="0"/>
        <v>-150</v>
      </c>
      <c r="BO16" s="142">
        <f aca="true" t="shared" si="2" ref="BO16:BO26">BH16-BM16</f>
        <v>-143</v>
      </c>
    </row>
    <row r="17" spans="1:67" s="63" customFormat="1" ht="16.5">
      <c r="A17" s="135">
        <v>4</v>
      </c>
      <c r="B17" s="136" t="s">
        <v>9</v>
      </c>
      <c r="C17" s="138">
        <v>6</v>
      </c>
      <c r="D17" s="138">
        <v>15</v>
      </c>
      <c r="E17" s="138">
        <v>1.5333</v>
      </c>
      <c r="F17" s="138">
        <v>9</v>
      </c>
      <c r="G17" s="138">
        <v>700</v>
      </c>
      <c r="H17" s="138">
        <v>4.42432</v>
      </c>
      <c r="I17" s="138">
        <v>0</v>
      </c>
      <c r="J17" s="138">
        <v>0</v>
      </c>
      <c r="K17" s="138">
        <v>0</v>
      </c>
      <c r="L17" s="138">
        <v>2</v>
      </c>
      <c r="M17" s="138">
        <v>0</v>
      </c>
      <c r="N17" s="138">
        <v>0.41</v>
      </c>
      <c r="O17" s="138">
        <v>0</v>
      </c>
      <c r="P17" s="138">
        <v>0</v>
      </c>
      <c r="Q17" s="138">
        <v>0</v>
      </c>
      <c r="R17" s="138">
        <v>6</v>
      </c>
      <c r="S17" s="138">
        <v>2.5</v>
      </c>
      <c r="T17" s="138">
        <v>2.43353</v>
      </c>
      <c r="U17" s="138">
        <v>0</v>
      </c>
      <c r="V17" s="138">
        <v>0</v>
      </c>
      <c r="W17" s="138">
        <v>0</v>
      </c>
      <c r="X17" s="138">
        <v>0</v>
      </c>
      <c r="Y17" s="138">
        <v>0</v>
      </c>
      <c r="Z17" s="138">
        <v>0</v>
      </c>
      <c r="AA17" s="138">
        <v>0</v>
      </c>
      <c r="AB17" s="138">
        <v>0</v>
      </c>
      <c r="AC17" s="138">
        <v>0</v>
      </c>
      <c r="AD17" s="138">
        <v>5</v>
      </c>
      <c r="AE17" s="138">
        <v>0</v>
      </c>
      <c r="AF17" s="138">
        <v>0</v>
      </c>
      <c r="AG17" s="138">
        <v>3</v>
      </c>
      <c r="AH17" s="138">
        <v>0</v>
      </c>
      <c r="AI17" s="138">
        <v>0.6256</v>
      </c>
      <c r="AJ17" s="138">
        <v>1</v>
      </c>
      <c r="AK17" s="138">
        <v>0.5</v>
      </c>
      <c r="AL17" s="138">
        <v>0</v>
      </c>
      <c r="AM17" s="138">
        <v>6</v>
      </c>
      <c r="AN17" s="138">
        <v>2.2</v>
      </c>
      <c r="AO17" s="138">
        <v>0.77562</v>
      </c>
      <c r="AP17" s="138">
        <v>19</v>
      </c>
      <c r="AQ17" s="138">
        <v>16.55</v>
      </c>
      <c r="AR17" s="138">
        <v>1.046478</v>
      </c>
      <c r="AS17" s="138">
        <v>14</v>
      </c>
      <c r="AT17" s="138">
        <v>17.7</v>
      </c>
      <c r="AU17" s="138">
        <v>1.98935</v>
      </c>
      <c r="AV17" s="138">
        <v>76</v>
      </c>
      <c r="AW17" s="138">
        <v>63.1</v>
      </c>
      <c r="AX17" s="138">
        <v>34.29088</v>
      </c>
      <c r="AY17" s="138">
        <v>2</v>
      </c>
      <c r="AZ17" s="138">
        <v>3</v>
      </c>
      <c r="BA17" s="138">
        <v>0</v>
      </c>
      <c r="BB17" s="138">
        <v>8</v>
      </c>
      <c r="BC17" s="138">
        <v>0</v>
      </c>
      <c r="BD17" s="138">
        <v>0</v>
      </c>
      <c r="BE17" s="139">
        <f t="shared" si="1"/>
        <v>31</v>
      </c>
      <c r="BF17" s="140"/>
      <c r="BG17" s="141">
        <f t="shared" si="1"/>
        <v>4.92387</v>
      </c>
      <c r="BH17" s="140">
        <f t="shared" si="1"/>
        <v>126</v>
      </c>
      <c r="BI17" s="140"/>
      <c r="BJ17" s="141">
        <f t="shared" si="1"/>
        <v>42.605208000000005</v>
      </c>
      <c r="BL17" s="63">
        <v>77</v>
      </c>
      <c r="BM17" s="63">
        <v>104</v>
      </c>
      <c r="BN17" s="142">
        <f t="shared" si="0"/>
        <v>-46</v>
      </c>
      <c r="BO17" s="142">
        <f t="shared" si="2"/>
        <v>22</v>
      </c>
    </row>
    <row r="18" spans="1:67" s="63" customFormat="1" ht="16.5">
      <c r="A18" s="135">
        <v>5</v>
      </c>
      <c r="B18" s="136" t="s">
        <v>11</v>
      </c>
      <c r="C18" s="138">
        <v>4</v>
      </c>
      <c r="D18" s="138">
        <v>0</v>
      </c>
      <c r="E18" s="138">
        <v>3.00494</v>
      </c>
      <c r="F18" s="138">
        <v>4</v>
      </c>
      <c r="G18" s="138">
        <v>2410</v>
      </c>
      <c r="H18" s="138">
        <v>1.29011</v>
      </c>
      <c r="I18" s="138">
        <v>0</v>
      </c>
      <c r="J18" s="138">
        <v>0</v>
      </c>
      <c r="K18" s="144">
        <v>0</v>
      </c>
      <c r="L18" s="138">
        <v>0</v>
      </c>
      <c r="M18" s="138">
        <v>0</v>
      </c>
      <c r="N18" s="144">
        <v>0</v>
      </c>
      <c r="O18" s="138">
        <v>0</v>
      </c>
      <c r="P18" s="138">
        <v>0</v>
      </c>
      <c r="Q18" s="144">
        <v>0</v>
      </c>
      <c r="R18" s="138">
        <v>0</v>
      </c>
      <c r="S18" s="138">
        <v>0</v>
      </c>
      <c r="T18" s="144">
        <v>0</v>
      </c>
      <c r="U18" s="138">
        <v>2</v>
      </c>
      <c r="V18" s="138">
        <v>0</v>
      </c>
      <c r="W18" s="138">
        <v>1.84688</v>
      </c>
      <c r="X18" s="138">
        <v>1</v>
      </c>
      <c r="Y18" s="138">
        <v>0</v>
      </c>
      <c r="Z18" s="138">
        <v>0.67932</v>
      </c>
      <c r="AA18" s="138">
        <v>0</v>
      </c>
      <c r="AB18" s="138">
        <v>0</v>
      </c>
      <c r="AC18" s="138">
        <v>0</v>
      </c>
      <c r="AD18" s="138">
        <v>2</v>
      </c>
      <c r="AE18" s="138">
        <v>0</v>
      </c>
      <c r="AF18" s="138">
        <v>0.90916</v>
      </c>
      <c r="AG18" s="138">
        <v>1</v>
      </c>
      <c r="AH18" s="138">
        <v>5.6015</v>
      </c>
      <c r="AI18" s="138">
        <v>6.32808</v>
      </c>
      <c r="AJ18" s="138">
        <v>1</v>
      </c>
      <c r="AK18" s="138">
        <v>0</v>
      </c>
      <c r="AL18" s="138">
        <v>0.87303</v>
      </c>
      <c r="AM18" s="138">
        <v>1</v>
      </c>
      <c r="AN18" s="138">
        <v>400</v>
      </c>
      <c r="AO18" s="138">
        <v>0.65076</v>
      </c>
      <c r="AP18" s="138">
        <v>3</v>
      </c>
      <c r="AQ18" s="138">
        <v>0</v>
      </c>
      <c r="AR18" s="138">
        <v>1.45062</v>
      </c>
      <c r="AS18" s="138">
        <v>52</v>
      </c>
      <c r="AT18" s="138">
        <v>95.51587</v>
      </c>
      <c r="AU18" s="138">
        <v>53.16807</v>
      </c>
      <c r="AV18" s="138">
        <v>30</v>
      </c>
      <c r="AW18" s="138">
        <v>60.4134</v>
      </c>
      <c r="AX18" s="138">
        <v>22.57659</v>
      </c>
      <c r="AY18" s="138">
        <v>14</v>
      </c>
      <c r="AZ18" s="138">
        <v>3.8015</v>
      </c>
      <c r="BA18" s="138">
        <v>5.83364</v>
      </c>
      <c r="BB18" s="138">
        <v>0</v>
      </c>
      <c r="BC18" s="138">
        <v>0</v>
      </c>
      <c r="BD18" s="138">
        <v>0.004</v>
      </c>
      <c r="BE18" s="139">
        <f aca="true" t="shared" si="3" ref="BE18:BE26">SUM(C18,I18,O18,U18,AA18,AG18,AM18,AS18,AY18)</f>
        <v>74</v>
      </c>
      <c r="BF18" s="140"/>
      <c r="BG18" s="141">
        <f aca="true" t="shared" si="4" ref="BG18:BH21">SUM(E18,K18,Q18,W18,AC18,AI18,AO18,AU18,BA18)</f>
        <v>70.83237</v>
      </c>
      <c r="BH18" s="140">
        <f t="shared" si="4"/>
        <v>41</v>
      </c>
      <c r="BI18" s="140"/>
      <c r="BJ18" s="141">
        <f aca="true" t="shared" si="5" ref="BJ18:BJ26">SUM(H18,N18,T18,Z18,AF18,AL18,AR18,AX18,BD18)</f>
        <v>27.78283</v>
      </c>
      <c r="BL18" s="63">
        <v>128</v>
      </c>
      <c r="BM18" s="63">
        <v>44</v>
      </c>
      <c r="BN18" s="142">
        <f t="shared" si="0"/>
        <v>-54</v>
      </c>
      <c r="BO18" s="142">
        <f t="shared" si="2"/>
        <v>-3</v>
      </c>
    </row>
    <row r="19" spans="1:67" s="2" customFormat="1" ht="16.5">
      <c r="A19" s="128">
        <v>6</v>
      </c>
      <c r="B19" s="129" t="s">
        <v>1</v>
      </c>
      <c r="C19" s="74">
        <v>2</v>
      </c>
      <c r="D19" s="74"/>
      <c r="E19" s="74">
        <v>1.3356</v>
      </c>
      <c r="F19" s="74">
        <v>8</v>
      </c>
      <c r="G19" s="74"/>
      <c r="H19" s="74">
        <v>4.72339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1</v>
      </c>
      <c r="S19" s="74">
        <v>1.5</v>
      </c>
      <c r="T19" s="74">
        <v>0.27846</v>
      </c>
      <c r="U19" s="74">
        <v>0</v>
      </c>
      <c r="V19" s="74">
        <v>0</v>
      </c>
      <c r="W19" s="74">
        <v>0</v>
      </c>
      <c r="X19" s="74">
        <v>1</v>
      </c>
      <c r="Y19" s="74">
        <v>0</v>
      </c>
      <c r="Z19" s="74">
        <v>0.05304</v>
      </c>
      <c r="AA19" s="74">
        <v>1</v>
      </c>
      <c r="AB19" s="74">
        <v>906.52</v>
      </c>
      <c r="AC19" s="74">
        <v>0.24446</v>
      </c>
      <c r="AD19" s="74">
        <v>0</v>
      </c>
      <c r="AE19" s="74">
        <v>0</v>
      </c>
      <c r="AF19" s="74">
        <v>0</v>
      </c>
      <c r="AG19" s="74">
        <v>5</v>
      </c>
      <c r="AH19" s="74">
        <v>0.35</v>
      </c>
      <c r="AI19" s="74">
        <v>1.0965</v>
      </c>
      <c r="AJ19" s="74">
        <v>22</v>
      </c>
      <c r="AK19" s="74">
        <v>16.95</v>
      </c>
      <c r="AL19" s="74">
        <v>3.73762</v>
      </c>
      <c r="AM19" s="74">
        <v>1</v>
      </c>
      <c r="AN19" s="74">
        <v>2</v>
      </c>
      <c r="AO19" s="74">
        <v>1.19432</v>
      </c>
      <c r="AP19" s="74">
        <v>6</v>
      </c>
      <c r="AQ19" s="74">
        <v>0</v>
      </c>
      <c r="AR19" s="74">
        <v>2.05588</v>
      </c>
      <c r="AS19" s="74">
        <v>3</v>
      </c>
      <c r="AT19" s="74">
        <v>2.67</v>
      </c>
      <c r="AU19" s="74">
        <v>1.41304</v>
      </c>
      <c r="AV19" s="74">
        <v>33</v>
      </c>
      <c r="AW19" s="74">
        <v>10.1</v>
      </c>
      <c r="AX19" s="74">
        <v>11.70073</v>
      </c>
      <c r="AY19" s="74">
        <v>2</v>
      </c>
      <c r="AZ19" s="74">
        <v>7156</v>
      </c>
      <c r="BA19" s="74">
        <v>13.1319</v>
      </c>
      <c r="BB19" s="74">
        <v>1</v>
      </c>
      <c r="BC19" s="74">
        <v>2</v>
      </c>
      <c r="BD19" s="74">
        <v>0.76704</v>
      </c>
      <c r="BE19" s="72">
        <f t="shared" si="3"/>
        <v>14</v>
      </c>
      <c r="BF19" s="72"/>
      <c r="BG19" s="132">
        <f t="shared" si="4"/>
        <v>18.41582</v>
      </c>
      <c r="BH19" s="72">
        <f t="shared" si="4"/>
        <v>72</v>
      </c>
      <c r="BI19" s="72"/>
      <c r="BJ19" s="132">
        <f t="shared" si="5"/>
        <v>23.316160000000004</v>
      </c>
      <c r="BL19" s="2">
        <v>90</v>
      </c>
      <c r="BM19" s="2">
        <v>137</v>
      </c>
      <c r="BN19" s="133">
        <f t="shared" si="0"/>
        <v>-76</v>
      </c>
      <c r="BO19" s="133">
        <f t="shared" si="2"/>
        <v>-65</v>
      </c>
    </row>
    <row r="20" spans="1:67" s="63" customFormat="1" ht="16.5">
      <c r="A20" s="135">
        <v>7</v>
      </c>
      <c r="B20" s="136" t="s">
        <v>10</v>
      </c>
      <c r="C20" s="138">
        <v>1</v>
      </c>
      <c r="D20" s="138">
        <v>0.5</v>
      </c>
      <c r="E20" s="138">
        <v>0.96832</v>
      </c>
      <c r="F20" s="138">
        <v>4</v>
      </c>
      <c r="G20" s="138">
        <v>0.5</v>
      </c>
      <c r="H20" s="138">
        <v>1.72448</v>
      </c>
      <c r="I20" s="138">
        <v>1</v>
      </c>
      <c r="J20" s="138">
        <v>0</v>
      </c>
      <c r="K20" s="138">
        <v>0.04788</v>
      </c>
      <c r="L20" s="138">
        <v>1</v>
      </c>
      <c r="M20" s="138">
        <v>0</v>
      </c>
      <c r="N20" s="138">
        <v>0</v>
      </c>
      <c r="O20" s="138">
        <v>0</v>
      </c>
      <c r="P20" s="138">
        <v>0</v>
      </c>
      <c r="Q20" s="138">
        <v>0</v>
      </c>
      <c r="R20" s="138">
        <v>3</v>
      </c>
      <c r="S20" s="138">
        <v>0</v>
      </c>
      <c r="T20" s="138">
        <v>0.21896</v>
      </c>
      <c r="U20" s="138">
        <v>2</v>
      </c>
      <c r="V20" s="138">
        <v>0</v>
      </c>
      <c r="W20" s="138">
        <v>0.96696</v>
      </c>
      <c r="X20" s="138">
        <v>12</v>
      </c>
      <c r="Y20" s="138">
        <v>0</v>
      </c>
      <c r="Z20" s="138">
        <v>3.98332</v>
      </c>
      <c r="AA20" s="138">
        <v>0</v>
      </c>
      <c r="AB20" s="138">
        <v>0</v>
      </c>
      <c r="AC20" s="138">
        <v>0</v>
      </c>
      <c r="AD20" s="138">
        <v>1</v>
      </c>
      <c r="AE20" s="138">
        <v>0</v>
      </c>
      <c r="AF20" s="138">
        <v>0</v>
      </c>
      <c r="AG20" s="138">
        <v>3</v>
      </c>
      <c r="AH20" s="138">
        <v>4</v>
      </c>
      <c r="AI20" s="138">
        <v>10.59376</v>
      </c>
      <c r="AJ20" s="138">
        <v>3</v>
      </c>
      <c r="AK20" s="138">
        <v>3.6</v>
      </c>
      <c r="AL20" s="138">
        <v>1.04856</v>
      </c>
      <c r="AM20" s="138">
        <v>11</v>
      </c>
      <c r="AN20" s="138">
        <v>78</v>
      </c>
      <c r="AO20" s="138">
        <v>17.45416</v>
      </c>
      <c r="AP20" s="138">
        <v>20</v>
      </c>
      <c r="AQ20" s="138">
        <v>10</v>
      </c>
      <c r="AR20" s="138">
        <v>5.14584</v>
      </c>
      <c r="AS20" s="138">
        <v>18</v>
      </c>
      <c r="AT20" s="138">
        <v>19.05</v>
      </c>
      <c r="AU20" s="138">
        <v>14.72091</v>
      </c>
      <c r="AV20" s="138">
        <v>28</v>
      </c>
      <c r="AW20" s="138">
        <v>34.5</v>
      </c>
      <c r="AX20" s="138">
        <v>17.04065</v>
      </c>
      <c r="AY20" s="138">
        <v>1</v>
      </c>
      <c r="AZ20" s="138">
        <v>0</v>
      </c>
      <c r="BA20" s="138">
        <v>0.14984</v>
      </c>
      <c r="BB20" s="138">
        <v>9</v>
      </c>
      <c r="BC20" s="138">
        <v>0</v>
      </c>
      <c r="BD20" s="138">
        <v>0.71077</v>
      </c>
      <c r="BE20" s="139">
        <f t="shared" si="3"/>
        <v>37</v>
      </c>
      <c r="BF20" s="140"/>
      <c r="BG20" s="141">
        <f t="shared" si="4"/>
        <v>44.901830000000004</v>
      </c>
      <c r="BH20" s="140">
        <f t="shared" si="4"/>
        <v>81</v>
      </c>
      <c r="BI20" s="140"/>
      <c r="BJ20" s="141">
        <f t="shared" si="5"/>
        <v>29.87258</v>
      </c>
      <c r="BL20" s="63">
        <v>99</v>
      </c>
      <c r="BM20" s="63">
        <v>85</v>
      </c>
      <c r="BN20" s="142">
        <f t="shared" si="0"/>
        <v>-62</v>
      </c>
      <c r="BO20" s="142">
        <f t="shared" si="2"/>
        <v>-4</v>
      </c>
    </row>
    <row r="21" spans="1:67" ht="16.5">
      <c r="A21" s="128">
        <v>8</v>
      </c>
      <c r="B21" s="129" t="s">
        <v>6</v>
      </c>
      <c r="C21" s="130">
        <v>0</v>
      </c>
      <c r="D21" s="130">
        <v>0</v>
      </c>
      <c r="E21" s="130">
        <v>0</v>
      </c>
      <c r="F21" s="130">
        <v>3</v>
      </c>
      <c r="G21" s="130">
        <v>0</v>
      </c>
      <c r="H21" s="130">
        <v>0.59194</v>
      </c>
      <c r="I21" s="130">
        <v>0</v>
      </c>
      <c r="J21" s="130">
        <v>0</v>
      </c>
      <c r="K21" s="130">
        <v>0</v>
      </c>
      <c r="L21" s="130">
        <v>20</v>
      </c>
      <c r="M21" s="130">
        <v>6.07</v>
      </c>
      <c r="N21" s="130">
        <v>3.26066</v>
      </c>
      <c r="O21" s="130">
        <v>0</v>
      </c>
      <c r="P21" s="130">
        <v>0</v>
      </c>
      <c r="Q21" s="130">
        <v>0</v>
      </c>
      <c r="R21" s="130">
        <v>3</v>
      </c>
      <c r="S21" s="130">
        <v>1.55</v>
      </c>
      <c r="T21" s="130">
        <v>0</v>
      </c>
      <c r="U21" s="130">
        <v>0</v>
      </c>
      <c r="V21" s="130">
        <v>0</v>
      </c>
      <c r="W21" s="130">
        <v>0</v>
      </c>
      <c r="X21" s="130">
        <v>1</v>
      </c>
      <c r="Y21" s="130">
        <v>0</v>
      </c>
      <c r="Z21" s="130">
        <v>0.1821</v>
      </c>
      <c r="AA21" s="130">
        <v>0</v>
      </c>
      <c r="AB21" s="130">
        <v>0</v>
      </c>
      <c r="AC21" s="130">
        <v>0</v>
      </c>
      <c r="AD21" s="130">
        <v>2</v>
      </c>
      <c r="AE21" s="130">
        <v>0</v>
      </c>
      <c r="AF21" s="130">
        <v>0</v>
      </c>
      <c r="AG21" s="130">
        <v>0</v>
      </c>
      <c r="AH21" s="130">
        <v>0</v>
      </c>
      <c r="AI21" s="130">
        <v>0</v>
      </c>
      <c r="AJ21" s="130">
        <v>9</v>
      </c>
      <c r="AK21" s="130">
        <v>4</v>
      </c>
      <c r="AL21" s="130">
        <v>0.33944</v>
      </c>
      <c r="AM21" s="130">
        <v>0</v>
      </c>
      <c r="AN21" s="130">
        <v>0</v>
      </c>
      <c r="AO21" s="130">
        <v>0</v>
      </c>
      <c r="AP21" s="130">
        <v>14</v>
      </c>
      <c r="AQ21" s="130">
        <v>0.875</v>
      </c>
      <c r="AR21" s="130">
        <v>4.16386</v>
      </c>
      <c r="AS21" s="130">
        <v>1</v>
      </c>
      <c r="AT21" s="130">
        <v>0</v>
      </c>
      <c r="AU21" s="130">
        <v>0.01314</v>
      </c>
      <c r="AV21" s="130">
        <v>26</v>
      </c>
      <c r="AW21" s="130">
        <v>10</v>
      </c>
      <c r="AX21" s="130">
        <v>4.8566</v>
      </c>
      <c r="AY21" s="130">
        <v>3</v>
      </c>
      <c r="AZ21" s="130">
        <v>0</v>
      </c>
      <c r="BA21" s="130">
        <v>0.16592</v>
      </c>
      <c r="BB21" s="130">
        <v>6</v>
      </c>
      <c r="BC21" s="130">
        <v>0</v>
      </c>
      <c r="BD21" s="130">
        <v>0</v>
      </c>
      <c r="BE21" s="131">
        <f t="shared" si="3"/>
        <v>4</v>
      </c>
      <c r="BF21" s="72"/>
      <c r="BG21" s="132">
        <f t="shared" si="4"/>
        <v>0.17906000000000002</v>
      </c>
      <c r="BH21" s="72">
        <f t="shared" si="4"/>
        <v>84</v>
      </c>
      <c r="BI21" s="72"/>
      <c r="BJ21" s="132">
        <f t="shared" si="5"/>
        <v>13.3946</v>
      </c>
      <c r="BK21" s="71">
        <f>106-BE21</f>
        <v>102</v>
      </c>
      <c r="BL21" s="1">
        <v>46</v>
      </c>
      <c r="BM21" s="1">
        <v>107</v>
      </c>
      <c r="BN21" s="71">
        <f t="shared" si="0"/>
        <v>-42</v>
      </c>
      <c r="BO21" s="71">
        <f t="shared" si="2"/>
        <v>-23</v>
      </c>
    </row>
    <row r="22" spans="1:67" s="63" customFormat="1" ht="16.5">
      <c r="A22" s="135">
        <v>9</v>
      </c>
      <c r="B22" s="136" t="s">
        <v>7</v>
      </c>
      <c r="C22" s="138">
        <v>0</v>
      </c>
      <c r="D22" s="138">
        <v>0</v>
      </c>
      <c r="E22" s="138">
        <v>0</v>
      </c>
      <c r="F22" s="138">
        <v>0</v>
      </c>
      <c r="G22" s="138">
        <v>0</v>
      </c>
      <c r="H22" s="138">
        <v>0</v>
      </c>
      <c r="I22" s="138">
        <v>0</v>
      </c>
      <c r="J22" s="138">
        <v>0</v>
      </c>
      <c r="K22" s="138">
        <v>0</v>
      </c>
      <c r="L22" s="138">
        <v>3</v>
      </c>
      <c r="M22" s="138">
        <v>15</v>
      </c>
      <c r="N22" s="138">
        <v>3.88297</v>
      </c>
      <c r="O22" s="138">
        <v>30</v>
      </c>
      <c r="P22" s="138">
        <v>198.18</v>
      </c>
      <c r="Q22" s="138">
        <v>20.26012</v>
      </c>
      <c r="R22" s="138">
        <v>0</v>
      </c>
      <c r="S22" s="138">
        <v>0</v>
      </c>
      <c r="T22" s="138">
        <v>0</v>
      </c>
      <c r="U22" s="138">
        <v>0</v>
      </c>
      <c r="V22" s="138">
        <v>0</v>
      </c>
      <c r="W22" s="138">
        <v>0</v>
      </c>
      <c r="X22" s="138">
        <v>0</v>
      </c>
      <c r="Y22" s="138">
        <v>0</v>
      </c>
      <c r="Z22" s="138">
        <v>0</v>
      </c>
      <c r="AA22" s="138">
        <v>0</v>
      </c>
      <c r="AB22" s="138">
        <v>0</v>
      </c>
      <c r="AC22" s="138">
        <v>0</v>
      </c>
      <c r="AD22" s="138">
        <v>0</v>
      </c>
      <c r="AE22" s="138">
        <v>0</v>
      </c>
      <c r="AF22" s="138">
        <v>0</v>
      </c>
      <c r="AG22" s="138">
        <v>0</v>
      </c>
      <c r="AH22" s="138">
        <v>0</v>
      </c>
      <c r="AI22" s="138">
        <v>0</v>
      </c>
      <c r="AJ22" s="138">
        <v>0</v>
      </c>
      <c r="AK22" s="138">
        <v>0</v>
      </c>
      <c r="AL22" s="138">
        <v>0</v>
      </c>
      <c r="AM22" s="138">
        <v>0</v>
      </c>
      <c r="AN22" s="138">
        <v>0</v>
      </c>
      <c r="AO22" s="138">
        <v>0</v>
      </c>
      <c r="AP22" s="138">
        <v>2</v>
      </c>
      <c r="AQ22" s="138">
        <v>0.15</v>
      </c>
      <c r="AR22" s="138">
        <v>6.07174</v>
      </c>
      <c r="AS22" s="138">
        <v>1</v>
      </c>
      <c r="AT22" s="138">
        <v>0.976</v>
      </c>
      <c r="AU22" s="138">
        <v>1.5909</v>
      </c>
      <c r="AV22" s="138">
        <v>15</v>
      </c>
      <c r="AW22" s="138">
        <v>3</v>
      </c>
      <c r="AX22" s="138">
        <v>3.49728</v>
      </c>
      <c r="AY22" s="138">
        <v>15</v>
      </c>
      <c r="AZ22" s="138">
        <v>3</v>
      </c>
      <c r="BA22" s="138">
        <v>3.49728</v>
      </c>
      <c r="BB22" s="138">
        <v>16</v>
      </c>
      <c r="BC22" s="138">
        <v>95</v>
      </c>
      <c r="BD22" s="138">
        <v>6.32127</v>
      </c>
      <c r="BE22" s="139">
        <f t="shared" si="3"/>
        <v>46</v>
      </c>
      <c r="BF22" s="140"/>
      <c r="BG22" s="141">
        <f aca="true" t="shared" si="6" ref="BG22:BH26">SUM(E22,K22,Q22,W22,AC22,AI22,AO22,AU22,BA22)</f>
        <v>25.348300000000002</v>
      </c>
      <c r="BH22" s="140">
        <f t="shared" si="6"/>
        <v>36</v>
      </c>
      <c r="BI22" s="140"/>
      <c r="BJ22" s="141">
        <f t="shared" si="5"/>
        <v>19.77326</v>
      </c>
      <c r="BL22" s="63">
        <v>58</v>
      </c>
      <c r="BM22" s="63">
        <v>51</v>
      </c>
      <c r="BN22" s="142">
        <f t="shared" si="0"/>
        <v>-12</v>
      </c>
      <c r="BO22" s="142">
        <f t="shared" si="2"/>
        <v>-15</v>
      </c>
    </row>
    <row r="23" spans="1:67" s="63" customFormat="1" ht="16.5">
      <c r="A23" s="135">
        <v>10</v>
      </c>
      <c r="B23" s="136" t="s">
        <v>0</v>
      </c>
      <c r="C23" s="138">
        <v>0</v>
      </c>
      <c r="D23" s="138">
        <v>0</v>
      </c>
      <c r="E23" s="138">
        <v>0</v>
      </c>
      <c r="F23" s="138">
        <v>0</v>
      </c>
      <c r="G23" s="138">
        <v>0</v>
      </c>
      <c r="H23" s="138">
        <v>0</v>
      </c>
      <c r="I23" s="138">
        <v>0</v>
      </c>
      <c r="J23" s="138">
        <v>0</v>
      </c>
      <c r="K23" s="138">
        <v>0</v>
      </c>
      <c r="L23" s="138">
        <v>49</v>
      </c>
      <c r="M23" s="138">
        <v>23.5</v>
      </c>
      <c r="N23" s="138">
        <v>31.93948</v>
      </c>
      <c r="O23" s="138">
        <v>1</v>
      </c>
      <c r="P23" s="138">
        <v>0.5</v>
      </c>
      <c r="Q23" s="138">
        <v>1.62315</v>
      </c>
      <c r="R23" s="138">
        <v>0</v>
      </c>
      <c r="S23" s="138">
        <v>0</v>
      </c>
      <c r="T23" s="138">
        <v>0</v>
      </c>
      <c r="U23" s="138">
        <v>0</v>
      </c>
      <c r="V23" s="138">
        <v>0</v>
      </c>
      <c r="W23" s="138">
        <v>0</v>
      </c>
      <c r="X23" s="138">
        <v>0</v>
      </c>
      <c r="Y23" s="138">
        <v>0</v>
      </c>
      <c r="Z23" s="138">
        <v>0</v>
      </c>
      <c r="AA23" s="138">
        <v>0</v>
      </c>
      <c r="AB23" s="138">
        <v>0</v>
      </c>
      <c r="AC23" s="138">
        <v>0</v>
      </c>
      <c r="AD23" s="138">
        <v>1</v>
      </c>
      <c r="AE23" s="138">
        <v>0.75</v>
      </c>
      <c r="AF23" s="138">
        <v>0.54515</v>
      </c>
      <c r="AG23" s="138">
        <v>0</v>
      </c>
      <c r="AH23" s="138">
        <v>0</v>
      </c>
      <c r="AI23" s="138">
        <v>0</v>
      </c>
      <c r="AJ23" s="138">
        <v>0</v>
      </c>
      <c r="AK23" s="138">
        <v>0</v>
      </c>
      <c r="AL23" s="138">
        <v>0</v>
      </c>
      <c r="AM23" s="138">
        <v>0</v>
      </c>
      <c r="AN23" s="138">
        <v>0</v>
      </c>
      <c r="AO23" s="138">
        <v>0</v>
      </c>
      <c r="AP23" s="138">
        <v>6</v>
      </c>
      <c r="AQ23" s="138">
        <v>12</v>
      </c>
      <c r="AR23" s="138">
        <v>15.57598</v>
      </c>
      <c r="AS23" s="138">
        <v>15</v>
      </c>
      <c r="AT23" s="138">
        <v>37.5</v>
      </c>
      <c r="AU23" s="138">
        <v>65.88819</v>
      </c>
      <c r="AV23" s="138">
        <v>80</v>
      </c>
      <c r="AW23" s="138">
        <v>121</v>
      </c>
      <c r="AX23" s="138">
        <v>154.13717</v>
      </c>
      <c r="AY23" s="138">
        <v>5</v>
      </c>
      <c r="AZ23" s="138">
        <v>0</v>
      </c>
      <c r="BA23" s="138">
        <v>21.12211</v>
      </c>
      <c r="BB23" s="138">
        <v>2</v>
      </c>
      <c r="BC23" s="138">
        <v>0</v>
      </c>
      <c r="BD23" s="138">
        <v>0.93404</v>
      </c>
      <c r="BE23" s="139">
        <f t="shared" si="3"/>
        <v>21</v>
      </c>
      <c r="BF23" s="140"/>
      <c r="BG23" s="141">
        <f t="shared" si="6"/>
        <v>88.63344999999998</v>
      </c>
      <c r="BH23" s="140">
        <f t="shared" si="6"/>
        <v>138</v>
      </c>
      <c r="BI23" s="140"/>
      <c r="BJ23" s="141">
        <f t="shared" si="5"/>
        <v>203.13182</v>
      </c>
      <c r="BK23" s="63">
        <v>98</v>
      </c>
      <c r="BL23" s="63">
        <v>81</v>
      </c>
      <c r="BM23" s="63">
        <v>98</v>
      </c>
      <c r="BN23" s="142">
        <f t="shared" si="0"/>
        <v>-60</v>
      </c>
      <c r="BO23" s="142">
        <f t="shared" si="2"/>
        <v>40</v>
      </c>
    </row>
    <row r="24" spans="1:67" s="63" customFormat="1" ht="16.5">
      <c r="A24" s="135">
        <v>11</v>
      </c>
      <c r="B24" s="136" t="s">
        <v>8</v>
      </c>
      <c r="C24" s="138">
        <v>0</v>
      </c>
      <c r="D24" s="138">
        <v>0</v>
      </c>
      <c r="E24" s="138">
        <v>0</v>
      </c>
      <c r="F24" s="138">
        <v>0</v>
      </c>
      <c r="G24" s="138">
        <v>0</v>
      </c>
      <c r="H24" s="138">
        <v>0</v>
      </c>
      <c r="I24" s="138">
        <v>0</v>
      </c>
      <c r="J24" s="138">
        <v>0</v>
      </c>
      <c r="K24" s="138">
        <v>0</v>
      </c>
      <c r="L24" s="138">
        <v>0</v>
      </c>
      <c r="M24" s="138">
        <v>0</v>
      </c>
      <c r="N24" s="138">
        <v>0</v>
      </c>
      <c r="O24" s="138">
        <v>5</v>
      </c>
      <c r="P24" s="138">
        <v>10</v>
      </c>
      <c r="Q24" s="138">
        <v>3.23612</v>
      </c>
      <c r="R24" s="138">
        <v>0</v>
      </c>
      <c r="S24" s="138">
        <v>0</v>
      </c>
      <c r="T24" s="138">
        <v>0</v>
      </c>
      <c r="U24" s="138">
        <v>0</v>
      </c>
      <c r="V24" s="138">
        <v>0</v>
      </c>
      <c r="W24" s="138">
        <v>0</v>
      </c>
      <c r="X24" s="138">
        <v>0</v>
      </c>
      <c r="Y24" s="138">
        <v>0</v>
      </c>
      <c r="Z24" s="138">
        <v>0</v>
      </c>
      <c r="AA24" s="138">
        <v>0</v>
      </c>
      <c r="AB24" s="138">
        <v>0</v>
      </c>
      <c r="AC24" s="138">
        <v>0</v>
      </c>
      <c r="AD24" s="138">
        <v>0</v>
      </c>
      <c r="AE24" s="138">
        <v>0</v>
      </c>
      <c r="AF24" s="138">
        <v>0</v>
      </c>
      <c r="AG24" s="138">
        <v>0</v>
      </c>
      <c r="AH24" s="138">
        <v>0</v>
      </c>
      <c r="AI24" s="138">
        <v>0</v>
      </c>
      <c r="AJ24" s="138">
        <v>0</v>
      </c>
      <c r="AK24" s="138">
        <v>0</v>
      </c>
      <c r="AL24" s="138">
        <v>0</v>
      </c>
      <c r="AM24" s="138">
        <v>0</v>
      </c>
      <c r="AN24" s="138">
        <v>0</v>
      </c>
      <c r="AO24" s="138">
        <v>0</v>
      </c>
      <c r="AP24" s="138">
        <v>3</v>
      </c>
      <c r="AQ24" s="138">
        <v>0.4</v>
      </c>
      <c r="AR24" s="138">
        <v>1.67566</v>
      </c>
      <c r="AS24" s="138">
        <v>19</v>
      </c>
      <c r="AT24" s="138">
        <v>36.5</v>
      </c>
      <c r="AU24" s="138">
        <v>20.88161</v>
      </c>
      <c r="AV24" s="138">
        <v>10</v>
      </c>
      <c r="AW24" s="138">
        <v>7.2</v>
      </c>
      <c r="AX24" s="138">
        <v>3.52222</v>
      </c>
      <c r="AY24" s="138">
        <v>0</v>
      </c>
      <c r="AZ24" s="138">
        <v>0</v>
      </c>
      <c r="BA24" s="138">
        <v>0</v>
      </c>
      <c r="BB24" s="138">
        <v>0</v>
      </c>
      <c r="BC24" s="138">
        <v>0</v>
      </c>
      <c r="BD24" s="138">
        <v>0</v>
      </c>
      <c r="BE24" s="139">
        <f t="shared" si="3"/>
        <v>24</v>
      </c>
      <c r="BF24" s="140"/>
      <c r="BG24" s="141">
        <f t="shared" si="6"/>
        <v>24.117729999999998</v>
      </c>
      <c r="BH24" s="140">
        <f t="shared" si="6"/>
        <v>13</v>
      </c>
      <c r="BI24" s="140"/>
      <c r="BJ24" s="141">
        <f t="shared" si="5"/>
        <v>5.19788</v>
      </c>
      <c r="BL24" s="63">
        <v>80</v>
      </c>
      <c r="BM24" s="63">
        <v>50</v>
      </c>
      <c r="BN24" s="142">
        <f t="shared" si="0"/>
        <v>-56</v>
      </c>
      <c r="BO24" s="142">
        <f t="shared" si="2"/>
        <v>-37</v>
      </c>
    </row>
    <row r="25" spans="1:67" ht="16.5">
      <c r="A25" s="128">
        <v>12</v>
      </c>
      <c r="B25" s="129" t="s">
        <v>4</v>
      </c>
      <c r="C25" s="130">
        <v>0</v>
      </c>
      <c r="D25" s="130">
        <v>0</v>
      </c>
      <c r="E25" s="130"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0">
        <v>0</v>
      </c>
      <c r="L25" s="130">
        <v>2</v>
      </c>
      <c r="M25" s="130">
        <v>4</v>
      </c>
      <c r="N25" s="130">
        <v>0.07638</v>
      </c>
      <c r="O25" s="130">
        <v>0</v>
      </c>
      <c r="P25" s="130">
        <v>0</v>
      </c>
      <c r="Q25" s="130">
        <v>0</v>
      </c>
      <c r="R25" s="130">
        <v>0</v>
      </c>
      <c r="S25" s="130">
        <v>0</v>
      </c>
      <c r="T25" s="130">
        <v>0</v>
      </c>
      <c r="U25" s="130">
        <v>0</v>
      </c>
      <c r="V25" s="130">
        <v>0</v>
      </c>
      <c r="W25" s="130">
        <v>0</v>
      </c>
      <c r="X25" s="130">
        <v>0</v>
      </c>
      <c r="Y25" s="130">
        <v>0</v>
      </c>
      <c r="Z25" s="130">
        <v>0</v>
      </c>
      <c r="AA25" s="130">
        <v>0</v>
      </c>
      <c r="AB25" s="130">
        <v>0</v>
      </c>
      <c r="AC25" s="130">
        <v>0</v>
      </c>
      <c r="AD25" s="130">
        <v>0</v>
      </c>
      <c r="AE25" s="130">
        <v>0</v>
      </c>
      <c r="AF25" s="130">
        <v>0</v>
      </c>
      <c r="AG25" s="130">
        <v>5</v>
      </c>
      <c r="AH25" s="130">
        <v>3.5</v>
      </c>
      <c r="AI25" s="130">
        <v>1.63894</v>
      </c>
      <c r="AJ25" s="130">
        <v>3</v>
      </c>
      <c r="AK25" s="130">
        <v>3.5</v>
      </c>
      <c r="AL25" s="130">
        <v>0.49776</v>
      </c>
      <c r="AM25" s="130">
        <v>14</v>
      </c>
      <c r="AN25" s="130">
        <v>0</v>
      </c>
      <c r="AO25" s="130">
        <v>11.65685</v>
      </c>
      <c r="AP25" s="130">
        <v>1</v>
      </c>
      <c r="AQ25" s="130">
        <v>0</v>
      </c>
      <c r="AR25" s="130">
        <v>0.3802</v>
      </c>
      <c r="AS25" s="130">
        <v>4</v>
      </c>
      <c r="AT25" s="130">
        <v>2.5</v>
      </c>
      <c r="AU25" s="130">
        <v>1.50756</v>
      </c>
      <c r="AV25" s="130">
        <v>29</v>
      </c>
      <c r="AW25" s="130">
        <v>33.06</v>
      </c>
      <c r="AX25" s="130">
        <v>12.82544</v>
      </c>
      <c r="AY25" s="130">
        <v>0</v>
      </c>
      <c r="AZ25" s="130">
        <v>0</v>
      </c>
      <c r="BA25" s="130">
        <v>0</v>
      </c>
      <c r="BB25" s="130">
        <v>0</v>
      </c>
      <c r="BC25" s="130">
        <v>0</v>
      </c>
      <c r="BD25" s="130">
        <v>0</v>
      </c>
      <c r="BE25" s="131">
        <f t="shared" si="3"/>
        <v>23</v>
      </c>
      <c r="BF25" s="72"/>
      <c r="BG25" s="132">
        <f t="shared" si="6"/>
        <v>14.80335</v>
      </c>
      <c r="BH25" s="72">
        <f t="shared" si="6"/>
        <v>35</v>
      </c>
      <c r="BI25" s="72"/>
      <c r="BJ25" s="132">
        <f t="shared" si="5"/>
        <v>13.77978</v>
      </c>
      <c r="BL25" s="1">
        <v>24</v>
      </c>
      <c r="BM25" s="1">
        <v>70</v>
      </c>
      <c r="BN25" s="71">
        <f t="shared" si="0"/>
        <v>-1</v>
      </c>
      <c r="BO25" s="71">
        <f t="shared" si="2"/>
        <v>-35</v>
      </c>
    </row>
    <row r="26" spans="1:67" ht="16.5">
      <c r="A26" s="128">
        <v>13</v>
      </c>
      <c r="B26" s="129" t="s">
        <v>3</v>
      </c>
      <c r="C26" s="130">
        <v>0</v>
      </c>
      <c r="D26" s="130">
        <v>0</v>
      </c>
      <c r="E26" s="130">
        <v>0</v>
      </c>
      <c r="F26" s="130">
        <v>11</v>
      </c>
      <c r="G26" s="130">
        <v>0</v>
      </c>
      <c r="H26" s="130">
        <v>4.07947</v>
      </c>
      <c r="I26" s="130">
        <v>8</v>
      </c>
      <c r="J26" s="130"/>
      <c r="K26" s="130">
        <v>5.5029</v>
      </c>
      <c r="L26" s="130">
        <v>6</v>
      </c>
      <c r="M26" s="130">
        <v>0</v>
      </c>
      <c r="N26" s="130">
        <v>0.30486</v>
      </c>
      <c r="O26" s="130">
        <v>0</v>
      </c>
      <c r="P26" s="130">
        <v>0</v>
      </c>
      <c r="Q26" s="130">
        <v>0</v>
      </c>
      <c r="R26" s="130">
        <v>1</v>
      </c>
      <c r="S26" s="130">
        <v>0</v>
      </c>
      <c r="T26" s="130">
        <v>0.40758</v>
      </c>
      <c r="U26" s="130">
        <v>0</v>
      </c>
      <c r="V26" s="130">
        <v>0</v>
      </c>
      <c r="W26" s="130">
        <v>0</v>
      </c>
      <c r="X26" s="130">
        <v>0</v>
      </c>
      <c r="Y26" s="130">
        <v>0</v>
      </c>
      <c r="Z26" s="130">
        <v>0</v>
      </c>
      <c r="AA26" s="130">
        <v>0</v>
      </c>
      <c r="AB26" s="130">
        <v>0</v>
      </c>
      <c r="AC26" s="130">
        <v>0</v>
      </c>
      <c r="AD26" s="130">
        <v>1</v>
      </c>
      <c r="AE26" s="130">
        <v>0</v>
      </c>
      <c r="AF26" s="130">
        <v>0.51242</v>
      </c>
      <c r="AG26" s="130">
        <v>4</v>
      </c>
      <c r="AH26" s="130">
        <v>0</v>
      </c>
      <c r="AI26" s="130">
        <v>0.3587</v>
      </c>
      <c r="AJ26" s="130">
        <v>2</v>
      </c>
      <c r="AK26" s="130">
        <v>282</v>
      </c>
      <c r="AL26" s="130">
        <v>0.21828</v>
      </c>
      <c r="AM26" s="130">
        <v>0</v>
      </c>
      <c r="AN26" s="130">
        <v>0</v>
      </c>
      <c r="AO26" s="130">
        <v>0</v>
      </c>
      <c r="AP26" s="130">
        <v>16</v>
      </c>
      <c r="AQ26" s="130">
        <v>0</v>
      </c>
      <c r="AR26" s="130">
        <v>7.54823</v>
      </c>
      <c r="AS26" s="130">
        <v>4</v>
      </c>
      <c r="AT26" s="130">
        <v>0</v>
      </c>
      <c r="AU26" s="130">
        <v>1.49838</v>
      </c>
      <c r="AV26" s="130">
        <v>26</v>
      </c>
      <c r="AW26" s="130">
        <v>0</v>
      </c>
      <c r="AX26" s="130">
        <v>13.39594</v>
      </c>
      <c r="AY26" s="130">
        <v>0</v>
      </c>
      <c r="AZ26" s="130">
        <v>0</v>
      </c>
      <c r="BA26" s="130">
        <v>0</v>
      </c>
      <c r="BB26" s="130">
        <v>0</v>
      </c>
      <c r="BC26" s="130">
        <v>0</v>
      </c>
      <c r="BD26" s="130">
        <v>0</v>
      </c>
      <c r="BE26" s="131">
        <f t="shared" si="3"/>
        <v>16</v>
      </c>
      <c r="BF26" s="72"/>
      <c r="BG26" s="134">
        <f>SUM(E26,K26,Q26,W26,AC26,AI26,AO26,AU26,BA26)</f>
        <v>7.35998</v>
      </c>
      <c r="BH26" s="72">
        <f t="shared" si="6"/>
        <v>63</v>
      </c>
      <c r="BI26" s="72"/>
      <c r="BJ26" s="132">
        <f t="shared" si="5"/>
        <v>26.46678</v>
      </c>
      <c r="BL26" s="1">
        <v>42</v>
      </c>
      <c r="BM26" s="1">
        <v>181</v>
      </c>
      <c r="BN26" s="71">
        <f t="shared" si="0"/>
        <v>-26</v>
      </c>
      <c r="BO26" s="71">
        <f t="shared" si="2"/>
        <v>-118</v>
      </c>
    </row>
    <row r="27" spans="1:66" ht="15">
      <c r="A27" s="73"/>
      <c r="B27" s="40" t="s">
        <v>14</v>
      </c>
      <c r="C27" s="74">
        <f>SUM(C14:C26)</f>
        <v>19</v>
      </c>
      <c r="D27" s="74">
        <f aca="true" t="shared" si="7" ref="D27:BJ27">SUM(D14:D26)</f>
        <v>15.5</v>
      </c>
      <c r="E27" s="74">
        <f t="shared" si="7"/>
        <v>12.32448</v>
      </c>
      <c r="F27" s="74">
        <f t="shared" si="7"/>
        <v>53</v>
      </c>
      <c r="G27" s="74">
        <f t="shared" si="7"/>
        <v>3411.1</v>
      </c>
      <c r="H27" s="74">
        <f t="shared" si="7"/>
        <v>19.83732</v>
      </c>
      <c r="I27" s="74">
        <f t="shared" si="7"/>
        <v>13</v>
      </c>
      <c r="J27" s="74">
        <f t="shared" si="7"/>
        <v>0</v>
      </c>
      <c r="K27" s="74">
        <f t="shared" si="7"/>
        <v>5.86854</v>
      </c>
      <c r="L27" s="74">
        <f t="shared" si="7"/>
        <v>116</v>
      </c>
      <c r="M27" s="74">
        <f t="shared" si="7"/>
        <v>69.35</v>
      </c>
      <c r="N27" s="74">
        <f t="shared" si="7"/>
        <v>45.95722</v>
      </c>
      <c r="O27" s="74">
        <f t="shared" si="7"/>
        <v>37</v>
      </c>
      <c r="P27" s="74">
        <f t="shared" si="7"/>
        <v>208.68</v>
      </c>
      <c r="Q27" s="74">
        <f t="shared" si="7"/>
        <v>26.13787</v>
      </c>
      <c r="R27" s="74">
        <f t="shared" si="7"/>
        <v>18</v>
      </c>
      <c r="S27" s="74">
        <f t="shared" si="7"/>
        <v>13.55</v>
      </c>
      <c r="T27" s="74">
        <f t="shared" si="7"/>
        <v>3.33853</v>
      </c>
      <c r="U27" s="74">
        <f t="shared" si="7"/>
        <v>6</v>
      </c>
      <c r="V27" s="74">
        <f t="shared" si="7"/>
        <v>1016</v>
      </c>
      <c r="W27" s="74">
        <f t="shared" si="7"/>
        <v>4.9045000000000005</v>
      </c>
      <c r="X27" s="74">
        <f t="shared" si="7"/>
        <v>16</v>
      </c>
      <c r="Y27" s="74">
        <f t="shared" si="7"/>
        <v>0</v>
      </c>
      <c r="Z27" s="74">
        <f t="shared" si="7"/>
        <v>6.48184</v>
      </c>
      <c r="AA27" s="74">
        <f t="shared" si="7"/>
        <v>3</v>
      </c>
      <c r="AB27" s="74">
        <f t="shared" si="7"/>
        <v>906.52</v>
      </c>
      <c r="AC27" s="74">
        <f t="shared" si="7"/>
        <v>1.16926</v>
      </c>
      <c r="AD27" s="74">
        <f t="shared" si="7"/>
        <v>16</v>
      </c>
      <c r="AE27" s="74">
        <f t="shared" si="7"/>
        <v>7.67</v>
      </c>
      <c r="AF27" s="74">
        <f t="shared" si="7"/>
        <v>3.21183</v>
      </c>
      <c r="AG27" s="74">
        <f t="shared" si="7"/>
        <v>37</v>
      </c>
      <c r="AH27" s="74">
        <f t="shared" si="7"/>
        <v>13.7097</v>
      </c>
      <c r="AI27" s="74">
        <f t="shared" si="7"/>
        <v>104.86693000000001</v>
      </c>
      <c r="AJ27" s="74">
        <f t="shared" si="7"/>
        <v>44</v>
      </c>
      <c r="AK27" s="74">
        <f t="shared" si="7"/>
        <v>319.40165</v>
      </c>
      <c r="AL27" s="74">
        <f t="shared" si="7"/>
        <v>7.832990000000001</v>
      </c>
      <c r="AM27" s="74">
        <f t="shared" si="7"/>
        <v>59</v>
      </c>
      <c r="AN27" s="74">
        <f t="shared" si="7"/>
        <v>1518.9</v>
      </c>
      <c r="AO27" s="74">
        <f t="shared" si="7"/>
        <v>55.47019000000001</v>
      </c>
      <c r="AP27" s="74">
        <f t="shared" si="7"/>
        <v>112</v>
      </c>
      <c r="AQ27" s="74">
        <f t="shared" si="7"/>
        <v>756.4749999999999</v>
      </c>
      <c r="AR27" s="74">
        <f t="shared" si="7"/>
        <v>70.327228</v>
      </c>
      <c r="AS27" s="74">
        <f t="shared" si="7"/>
        <v>153</v>
      </c>
      <c r="AT27" s="74">
        <f t="shared" si="7"/>
        <v>832.9118699999999</v>
      </c>
      <c r="AU27" s="74">
        <f t="shared" si="7"/>
        <v>183.20477000000002</v>
      </c>
      <c r="AV27" s="74">
        <f t="shared" si="7"/>
        <v>407</v>
      </c>
      <c r="AW27" s="74">
        <f t="shared" si="7"/>
        <v>373.1824</v>
      </c>
      <c r="AX27" s="74">
        <f t="shared" si="7"/>
        <v>330.78614000000005</v>
      </c>
      <c r="AY27" s="74">
        <f t="shared" si="7"/>
        <v>63</v>
      </c>
      <c r="AZ27" s="74">
        <f t="shared" si="7"/>
        <v>7170.4645</v>
      </c>
      <c r="BA27" s="74">
        <f t="shared" si="7"/>
        <v>51.18775</v>
      </c>
      <c r="BB27" s="74">
        <f t="shared" si="7"/>
        <v>50</v>
      </c>
      <c r="BC27" s="74">
        <f t="shared" si="7"/>
        <v>97.3</v>
      </c>
      <c r="BD27" s="74">
        <f t="shared" si="7"/>
        <v>12.941609999999999</v>
      </c>
      <c r="BE27" s="72">
        <f>SUM(BE14:BE26)</f>
        <v>390</v>
      </c>
      <c r="BF27" s="74">
        <f t="shared" si="7"/>
        <v>0</v>
      </c>
      <c r="BG27" s="74">
        <f t="shared" si="7"/>
        <v>418.52574999999996</v>
      </c>
      <c r="BH27" s="74">
        <f t="shared" si="7"/>
        <v>832</v>
      </c>
      <c r="BI27" s="74">
        <f t="shared" si="7"/>
        <v>0</v>
      </c>
      <c r="BJ27" s="74">
        <f t="shared" si="7"/>
        <v>478.160628</v>
      </c>
      <c r="BN27" s="71">
        <f>SUM(BN14:BN26)</f>
        <v>-594</v>
      </c>
    </row>
    <row r="28" spans="1:60" ht="15">
      <c r="A28" s="42"/>
      <c r="B28" s="43"/>
      <c r="BE28" s="71"/>
      <c r="BH28" s="71"/>
    </row>
    <row r="29" spans="1:2" ht="13.5">
      <c r="A29" s="19" t="s">
        <v>89</v>
      </c>
      <c r="B29" s="197" t="s">
        <v>90</v>
      </c>
    </row>
    <row r="32" spans="57:60" ht="15">
      <c r="BE32" s="71">
        <v>1584</v>
      </c>
      <c r="BH32" s="71">
        <v>1224</v>
      </c>
    </row>
    <row r="33" spans="57:60" ht="15">
      <c r="BE33" s="71">
        <f>BE32-BE27</f>
        <v>1194</v>
      </c>
      <c r="BH33" s="71">
        <f>BH32-BH27</f>
        <v>392</v>
      </c>
    </row>
  </sheetData>
  <mergeCells count="91">
    <mergeCell ref="AS9:AX9"/>
    <mergeCell ref="AY9:BD9"/>
    <mergeCell ref="BE9:BJ9"/>
    <mergeCell ref="AM9:AR9"/>
    <mergeCell ref="U2:AL2"/>
    <mergeCell ref="U4:AL4"/>
    <mergeCell ref="U6:AL6"/>
    <mergeCell ref="AM2:BJ2"/>
    <mergeCell ref="AM4:BJ4"/>
    <mergeCell ref="AM6:BJ6"/>
    <mergeCell ref="BE10:BJ10"/>
    <mergeCell ref="BE11:BG11"/>
    <mergeCell ref="BH11:BJ11"/>
    <mergeCell ref="BE12:BF12"/>
    <mergeCell ref="BH12:BI12"/>
    <mergeCell ref="BG12:BG13"/>
    <mergeCell ref="BJ12:BJ13"/>
    <mergeCell ref="AS12:AT12"/>
    <mergeCell ref="AV12:AW12"/>
    <mergeCell ref="AY10:BD10"/>
    <mergeCell ref="AY11:BA11"/>
    <mergeCell ref="BB11:BD11"/>
    <mergeCell ref="AY12:AZ12"/>
    <mergeCell ref="BB12:BC12"/>
    <mergeCell ref="AU12:AU13"/>
    <mergeCell ref="AX12:AX13"/>
    <mergeCell ref="BA12:BA13"/>
    <mergeCell ref="AM10:AR10"/>
    <mergeCell ref="AS10:AX10"/>
    <mergeCell ref="AS11:AU11"/>
    <mergeCell ref="AV11:AX11"/>
    <mergeCell ref="AM11:AO11"/>
    <mergeCell ref="AP11:AR11"/>
    <mergeCell ref="AM12:AN12"/>
    <mergeCell ref="AP12:AQ12"/>
    <mergeCell ref="AO12:AO13"/>
    <mergeCell ref="AR12:AR13"/>
    <mergeCell ref="AG12:AH12"/>
    <mergeCell ref="AJ12:AK12"/>
    <mergeCell ref="AG10:AL10"/>
    <mergeCell ref="E12:E13"/>
    <mergeCell ref="H12:H13"/>
    <mergeCell ref="K12:K13"/>
    <mergeCell ref="N12:N13"/>
    <mergeCell ref="Q12:Q13"/>
    <mergeCell ref="T12:T13"/>
    <mergeCell ref="W12:W13"/>
    <mergeCell ref="AA9:AF9"/>
    <mergeCell ref="AA10:AF10"/>
    <mergeCell ref="AG11:AI11"/>
    <mergeCell ref="AJ11:AL11"/>
    <mergeCell ref="AG9:AL9"/>
    <mergeCell ref="AA11:AC11"/>
    <mergeCell ref="AD11:AF11"/>
    <mergeCell ref="AA12:AB12"/>
    <mergeCell ref="AD12:AE12"/>
    <mergeCell ref="AC12:AC13"/>
    <mergeCell ref="AF12:AF13"/>
    <mergeCell ref="U10:Z10"/>
    <mergeCell ref="I9:N9"/>
    <mergeCell ref="O9:T9"/>
    <mergeCell ref="U9:Z9"/>
    <mergeCell ref="I10:N10"/>
    <mergeCell ref="U12:V12"/>
    <mergeCell ref="X12:Y12"/>
    <mergeCell ref="X11:Z11"/>
    <mergeCell ref="Z12:Z13"/>
    <mergeCell ref="A2:T2"/>
    <mergeCell ref="A4:T4"/>
    <mergeCell ref="A6:T6"/>
    <mergeCell ref="C9:H9"/>
    <mergeCell ref="BD12:BD13"/>
    <mergeCell ref="C12:D12"/>
    <mergeCell ref="C11:E11"/>
    <mergeCell ref="F11:H11"/>
    <mergeCell ref="F12:G12"/>
    <mergeCell ref="I12:J12"/>
    <mergeCell ref="I11:K11"/>
    <mergeCell ref="L11:N11"/>
    <mergeCell ref="L12:M12"/>
    <mergeCell ref="O12:P12"/>
    <mergeCell ref="C10:H10"/>
    <mergeCell ref="A10:A12"/>
    <mergeCell ref="B10:B12"/>
    <mergeCell ref="AL12:AL13"/>
    <mergeCell ref="R12:S12"/>
    <mergeCell ref="O10:T10"/>
    <mergeCell ref="AI12:AI13"/>
    <mergeCell ref="O11:Q11"/>
    <mergeCell ref="R11:T11"/>
    <mergeCell ref="U11:W11"/>
  </mergeCells>
  <printOptions horizontalCentered="1"/>
  <pageMargins left="0.5" right="0.28" top="0.75" bottom="0.75" header="0.5" footer="0.5"/>
  <pageSetup horizontalDpi="600" verticalDpi="600" orientation="landscape" paperSize="9" scale="86" r:id="rId1"/>
  <headerFooter alignWithMargins="0">
    <oddHeader>&amp;RPart-IV</oddHeader>
  </headerFooter>
  <colBreaks count="2" manualBreakCount="2">
    <brk id="20" max="29" man="1"/>
    <brk id="38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Jalpaiguri Zilla Parishad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AEO</dc:creator>
  <cp:keywords/>
  <dc:description/>
  <cp:lastModifiedBy>NREGS2</cp:lastModifiedBy>
  <cp:lastPrinted>2007-07-03T08:20:51Z</cp:lastPrinted>
  <dcterms:created xsi:type="dcterms:W3CDTF">2006-05-18T07:00:18Z</dcterms:created>
  <dcterms:modified xsi:type="dcterms:W3CDTF">2007-07-03T08:20:53Z</dcterms:modified>
  <cp:category/>
  <cp:version/>
  <cp:contentType/>
  <cp:contentStatus/>
</cp:coreProperties>
</file>